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9A48DA12-951A-4D47-A66F-86B181195613}" xr6:coauthVersionLast="47" xr6:coauthVersionMax="47" xr10:uidLastSave="{00000000-0000-0000-0000-000000000000}"/>
  <bookViews>
    <workbookView xWindow="10440" yWindow="2700" windowWidth="29040" windowHeight="23180" xr2:uid="{00000000-000D-0000-FFFF-FFFF00000000}"/>
  </bookViews>
  <sheets>
    <sheet name="Read Me" sheetId="3" r:id="rId1"/>
    <sheet name="Step 1-Feed input section" sheetId="1" r:id="rId2"/>
    <sheet name="Step 2-Results" sheetId="4" r:id="rId3"/>
    <sheet name="Contact" sheetId="2" r:id="rId4"/>
  </sheets>
  <definedNames>
    <definedName name="_xlnm.Print_Area" localSheetId="3">Contact!$A$1:$L$36</definedName>
    <definedName name="_xlnm.Print_Area" localSheetId="1">'Step 1-Feed input section'!$A$1:$L$32</definedName>
    <definedName name="_xlnm.Print_Area" localSheetId="2">'Step 2-Results'!$A$1:$G$28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D19" i="4" s="1"/>
  <c r="B10" i="1"/>
  <c r="F10" i="1" s="1"/>
  <c r="F23" i="1"/>
  <c r="E20" i="4" s="1"/>
  <c r="F24" i="1"/>
  <c r="B21" i="4" s="1"/>
  <c r="F25" i="1"/>
  <c r="B22" i="4" s="1"/>
  <c r="F26" i="1"/>
  <c r="B23" i="4" s="1"/>
  <c r="F27" i="1"/>
  <c r="G24" i="4"/>
  <c r="F28" i="1"/>
  <c r="G25" i="4"/>
  <c r="F29" i="1"/>
  <c r="D26" i="4" s="1"/>
  <c r="F30" i="1"/>
  <c r="C27" i="4" s="1"/>
  <c r="F31" i="1"/>
  <c r="C28" i="4" s="1"/>
  <c r="B16" i="1"/>
  <c r="F16" i="1" s="1"/>
  <c r="F24" i="4"/>
  <c r="F25" i="4"/>
  <c r="A20" i="4"/>
  <c r="A21" i="4"/>
  <c r="A22" i="4"/>
  <c r="A23" i="4"/>
  <c r="A24" i="4"/>
  <c r="A25" i="4"/>
  <c r="A26" i="4"/>
  <c r="A27" i="4"/>
  <c r="A28" i="4"/>
  <c r="E19" i="4"/>
  <c r="E21" i="4"/>
  <c r="E22" i="4"/>
  <c r="E23" i="4"/>
  <c r="E24" i="4"/>
  <c r="E25" i="4"/>
  <c r="D23" i="4"/>
  <c r="D24" i="4"/>
  <c r="D25" i="4"/>
  <c r="C19" i="4"/>
  <c r="C20" i="4"/>
  <c r="C22" i="4"/>
  <c r="C24" i="4"/>
  <c r="C25" i="4"/>
  <c r="B20" i="4"/>
  <c r="B24" i="4"/>
  <c r="B25" i="4"/>
  <c r="F11" i="1"/>
  <c r="B8" i="4" s="1"/>
  <c r="F12" i="1"/>
  <c r="C9" i="4" s="1"/>
  <c r="F13" i="1"/>
  <c r="E10" i="4" s="1"/>
  <c r="F14" i="1"/>
  <c r="E11" i="4" s="1"/>
  <c r="F17" i="1"/>
  <c r="C14" i="4" s="1"/>
  <c r="F18" i="1"/>
  <c r="D15" i="4" s="1"/>
  <c r="F19" i="1"/>
  <c r="E16" i="4" s="1"/>
  <c r="F20" i="1"/>
  <c r="F21" i="1"/>
  <c r="D18" i="4" s="1"/>
  <c r="A12" i="4"/>
  <c r="A6" i="4"/>
  <c r="A13" i="4"/>
  <c r="A8" i="4"/>
  <c r="A9" i="4"/>
  <c r="A10" i="4"/>
  <c r="A11" i="4"/>
  <c r="A14" i="4"/>
  <c r="A15" i="4"/>
  <c r="A16" i="4"/>
  <c r="A17" i="4"/>
  <c r="A18" i="4"/>
  <c r="A19" i="4"/>
  <c r="B18" i="4"/>
  <c r="B19" i="4"/>
  <c r="B3" i="4"/>
  <c r="E18" i="4"/>
  <c r="C18" i="4"/>
  <c r="A7" i="4"/>
  <c r="E9" i="4" l="1"/>
  <c r="G9" i="4"/>
  <c r="F9" i="4"/>
  <c r="B9" i="4"/>
  <c r="D9" i="4"/>
  <c r="G11" i="4"/>
  <c r="C11" i="4"/>
  <c r="B11" i="4"/>
  <c r="D11" i="4"/>
  <c r="F11" i="4"/>
  <c r="E8" i="4"/>
  <c r="E15" i="4"/>
  <c r="D13" i="4"/>
  <c r="C13" i="4"/>
  <c r="F20" i="4"/>
  <c r="E13" i="4"/>
  <c r="F8" i="4"/>
  <c r="F13" i="4"/>
  <c r="B13" i="4"/>
  <c r="F17" i="4"/>
  <c r="E27" i="4"/>
  <c r="B27" i="4"/>
  <c r="C10" i="4"/>
  <c r="D10" i="4"/>
  <c r="B10" i="4"/>
  <c r="F10" i="4"/>
  <c r="C8" i="4"/>
  <c r="D8" i="4"/>
  <c r="B28" i="4"/>
  <c r="E28" i="4"/>
  <c r="E26" i="4"/>
  <c r="C26" i="4"/>
  <c r="F26" i="4"/>
  <c r="B26" i="4"/>
  <c r="F22" i="4"/>
  <c r="D22" i="4"/>
  <c r="F19" i="4"/>
  <c r="F23" i="4"/>
  <c r="C23" i="4"/>
  <c r="B14" i="4"/>
  <c r="D14" i="4"/>
  <c r="E14" i="4"/>
  <c r="F14" i="4"/>
  <c r="F15" i="4"/>
  <c r="C15" i="4"/>
  <c r="B15" i="4"/>
  <c r="C16" i="4"/>
  <c r="B16" i="4"/>
  <c r="D16" i="4"/>
  <c r="B17" i="4"/>
  <c r="D17" i="4"/>
  <c r="E17" i="4"/>
  <c r="C17" i="4"/>
  <c r="F18" i="4"/>
  <c r="F28" i="4"/>
  <c r="D28" i="4"/>
  <c r="F27" i="4"/>
  <c r="D27" i="4"/>
  <c r="D21" i="4"/>
  <c r="C21" i="4"/>
  <c r="F21" i="4"/>
  <c r="D20" i="4"/>
  <c r="F16" i="4"/>
  <c r="G15" i="4"/>
  <c r="G21" i="4"/>
  <c r="G7" i="4"/>
  <c r="G28" i="4"/>
  <c r="G8" i="4"/>
  <c r="D7" i="4"/>
  <c r="G10" i="4"/>
  <c r="G20" i="4"/>
  <c r="G27" i="4"/>
  <c r="G22" i="4"/>
  <c r="F7" i="4"/>
  <c r="B7" i="4"/>
  <c r="G19" i="4"/>
  <c r="E7" i="4"/>
  <c r="G16" i="4"/>
  <c r="G23" i="4"/>
  <c r="G13" i="4"/>
  <c r="C7" i="4"/>
  <c r="G18" i="4"/>
  <c r="G26" i="4"/>
  <c r="G14" i="4"/>
  <c r="G17" i="4"/>
</calcChain>
</file>

<file path=xl/sharedStrings.xml><?xml version="1.0" encoding="utf-8"?>
<sst xmlns="http://schemas.openxmlformats.org/spreadsheetml/2006/main" count="102" uniqueCount="95">
  <si>
    <t>TDN</t>
  </si>
  <si>
    <t>NEm</t>
  </si>
  <si>
    <t>NEg</t>
  </si>
  <si>
    <t>CP</t>
  </si>
  <si>
    <t>Enter the current price of corn ($/bu as fed)</t>
  </si>
  <si>
    <t>DM (%)</t>
  </si>
  <si>
    <t>CP (%)</t>
  </si>
  <si>
    <t>TDN (%)</t>
  </si>
  <si>
    <t>Ingredient</t>
  </si>
  <si>
    <t>Cost per unit of nutrient ($/ton)</t>
  </si>
  <si>
    <t>Corn for energy</t>
  </si>
  <si>
    <t>What you can pay ($/ton) relative to:</t>
  </si>
  <si>
    <t>Date:</t>
  </si>
  <si>
    <t>Date</t>
  </si>
  <si>
    <t>Corn</t>
  </si>
  <si>
    <t>Dry Beet Pulp</t>
  </si>
  <si>
    <t>Soybean Hulls</t>
  </si>
  <si>
    <t>Wheat Midds</t>
  </si>
  <si>
    <t>Dry Corn Gluten Feed</t>
  </si>
  <si>
    <t>Wet Distiller's Grain (WDG)</t>
  </si>
  <si>
    <t>Modified Distiller's Grain (MDG)</t>
  </si>
  <si>
    <t>Dry Distiller's Grain (DDG)</t>
  </si>
  <si>
    <t>Whole Soybeans</t>
  </si>
  <si>
    <t>Energy Supplements</t>
  </si>
  <si>
    <t>Protein Supplements</t>
  </si>
  <si>
    <t xml:space="preserve">Lightweight Wheat </t>
  </si>
  <si>
    <t>Nutrient composition*</t>
  </si>
  <si>
    <t xml:space="preserve">*Producers should input their feed values from a recent feed analysis. </t>
  </si>
  <si>
    <t>Alfalfa Hay</t>
  </si>
  <si>
    <t xml:space="preserve">Other </t>
  </si>
  <si>
    <t>DISCLAIMER</t>
  </si>
  <si>
    <t>Numbers that should be obtained  to create viable results:</t>
  </si>
  <si>
    <t>*feed analysis</t>
  </si>
  <si>
    <t>*freight charges per loaded mile</t>
  </si>
  <si>
    <t>*current feed prices at the preferred supplier</t>
  </si>
  <si>
    <t>For assistance balancing a least cost ration contact:</t>
  </si>
  <si>
    <t>If you have questions regarding this spreadsheet please contact:</t>
  </si>
  <si>
    <t>*distance to feedstuff supplier</t>
  </si>
  <si>
    <t>Condensed Distillers Solubles (Syrup)</t>
  </si>
  <si>
    <t>Feed Value Calculator</t>
  </si>
  <si>
    <t>NEm (mcal/lb.)</t>
  </si>
  <si>
    <t>NEg (mcal/lb.)</t>
  </si>
  <si>
    <t xml:space="preserve">Freight charge </t>
  </si>
  <si>
    <t>($/loaded mile)</t>
  </si>
  <si>
    <t xml:space="preserve">Tons per </t>
  </si>
  <si>
    <t>load</t>
  </si>
  <si>
    <t>to home</t>
  </si>
  <si>
    <t xml:space="preserve">Adjusted </t>
  </si>
  <si>
    <t>price ($/ton)</t>
  </si>
  <si>
    <t xml:space="preserve">Miles from </t>
  </si>
  <si>
    <t xml:space="preserve">Current </t>
  </si>
  <si>
    <t>Heather Gessner, SDSU Extension Livestock Business Management Field Specialist</t>
  </si>
  <si>
    <t>Robin Salverson, SDSU Extension Cow/Calf Field Specialist</t>
  </si>
  <si>
    <t>Warren Rusche, SDSU Extension Beef Feedlot Management Associate</t>
  </si>
  <si>
    <t>Julie Walker, Professor &amp; SDSU Extension Beef Specialist</t>
  </si>
  <si>
    <t>Dakota Gold Cake (62% moisture)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</si>
  <si>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</si>
  <si>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Lick Tubs (25%) </t>
  </si>
  <si>
    <t>Enter the current price of 46.5% CP soybean meal ($/ton as fed)</t>
  </si>
  <si>
    <t>Soybean Meal (46.5%)</t>
  </si>
  <si>
    <t>50# bag</t>
  </si>
  <si>
    <t>Urea</t>
  </si>
  <si>
    <t>SBM-46.5% for protein</t>
  </si>
  <si>
    <t>Range Cake (20%)</t>
  </si>
  <si>
    <r>
      <rPr>
        <b/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: To obtain accurate results for your operation, inputting a current feed analysis of the feedstuffs being considered is </t>
    </r>
  </si>
  <si>
    <t xml:space="preserve">MANDATORY. Current Beef NRC values have been included as a base ingredient composition for the feedstuffs listed. </t>
  </si>
  <si>
    <t xml:space="preserve">Corn and 44% Crude Protein (CP) Soybean Meal are the baseline energy and protein supplements in the calculator. All YELLOW cells </t>
  </si>
  <si>
    <t xml:space="preserve">can be replaced with data reflective of the operation. Input their local price in the yellow boxes in the "Step 1-Feed Input Section". To </t>
  </si>
  <si>
    <t xml:space="preserve">evaluate a feedstuff not  included in the spreadsheet, use the boxes labeled "OTHER". There is room for 6 additional feeds to be added </t>
  </si>
  <si>
    <t xml:space="preserve">for ration individualization. After all ingredients, prices, freight, distance and nutrient composition have been updated, go to the </t>
  </si>
  <si>
    <t>Step 2-Results tab.</t>
  </si>
  <si>
    <t>The authors and distributors of the template assume no liability for use or misuse of this template or the decisions which result.</t>
  </si>
  <si>
    <t xml:space="preserve">South Dakota State University Extension is an equal opportunity provider and employer in accordance with the nondiscrimination </t>
  </si>
  <si>
    <t xml:space="preserve">policies of South Dakota State University, the South Dakota Board of Regents and the United States Department of Agriculture. </t>
  </si>
  <si>
    <t>605-782-3292</t>
  </si>
  <si>
    <t>heather.gessner@sdstate.edu</t>
  </si>
  <si>
    <t>605-374-4177</t>
  </si>
  <si>
    <t>robin.salverson@sdstate.edu</t>
  </si>
  <si>
    <t>605-688-5452</t>
  </si>
  <si>
    <t>warren.rusche@sdstate.edu</t>
  </si>
  <si>
    <t>605-688-5458</t>
  </si>
  <si>
    <t>julie.walker@sdstate.edu</t>
  </si>
  <si>
    <t>Feed Nutrient Comparison Calculator</t>
  </si>
  <si>
    <t>250# tub</t>
  </si>
  <si>
    <t xml:space="preserve">Heather Gessner </t>
  </si>
  <si>
    <t>SDSU Extension Livestock Business Management Field Specialist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</si>
  <si>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</si>
  <si>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</si>
  <si>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</si>
  <si>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</si>
  <si>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</si>
  <si>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Facebook</t>
  </si>
  <si>
    <t>HeatherGessnerSDSUExtension</t>
  </si>
  <si>
    <t>Website</t>
  </si>
  <si>
    <t xml:space="preserve">extension.sdstate.edu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</si>
</sst>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3" tint="0.3999755851924192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color theme="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20"/>
      <name val="Arial"/>
      <family val="2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3A0"/>
        <bgColor indexed="64"/>
      </patternFill>
    </fill>
    <fill>
      <patternFill patternType="solid">
        <fgColor rgb="FF0034A7"/>
        <bgColor indexed="64"/>
      </patternFill>
    </fill>
    <fill>
      <patternFill patternType="solid">
        <fgColor rgb="FF00855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6" fillId="0" borderId="0" xfId="0" applyFont="1"/>
    <xf numFmtId="44" fontId="2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4" fontId="8" fillId="0" borderId="0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4" fontId="8" fillId="0" borderId="5" xfId="1" applyFont="1" applyFill="1" applyBorder="1" applyAlignment="1" applyProtection="1">
      <alignment horizontal="left" vertical="center"/>
    </xf>
    <xf numFmtId="44" fontId="8" fillId="0" borderId="23" xfId="1" applyFont="1" applyFill="1" applyBorder="1" applyAlignment="1" applyProtection="1">
      <alignment horizontal="left" vertical="center"/>
    </xf>
    <xf numFmtId="0" fontId="6" fillId="0" borderId="0" xfId="2" applyFont="1" applyAlignment="1">
      <alignment vertical="center" wrapText="1"/>
    </xf>
    <xf numFmtId="44" fontId="8" fillId="0" borderId="15" xfId="1" applyFont="1" applyFill="1" applyBorder="1" applyAlignment="1" applyProtection="1">
      <alignment horizontal="center" vertical="center"/>
    </xf>
    <xf numFmtId="0" fontId="6" fillId="0" borderId="0" xfId="2" applyFont="1" applyAlignment="1">
      <alignment horizontal="left" vertical="center" wrapText="1"/>
    </xf>
    <xf numFmtId="44" fontId="9" fillId="2" borderId="9" xfId="1" applyFont="1" applyFill="1" applyBorder="1" applyAlignment="1" applyProtection="1">
      <alignment horizontal="center" vertical="center"/>
      <protection locked="0"/>
    </xf>
    <xf numFmtId="44" fontId="9" fillId="2" borderId="5" xfId="1" applyFont="1" applyFill="1" applyBorder="1" applyAlignment="1" applyProtection="1">
      <alignment horizontal="left" vertical="center"/>
      <protection locked="0"/>
    </xf>
    <xf numFmtId="44" fontId="9" fillId="2" borderId="23" xfId="1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1" fontId="9" fillId="2" borderId="15" xfId="0" applyNumberFormat="1" applyFont="1" applyFill="1" applyBorder="1" applyAlignment="1" applyProtection="1">
      <alignment horizontal="center" vertical="center"/>
      <protection locked="0"/>
    </xf>
    <xf numFmtId="164" fontId="9" fillId="2" borderId="15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0" xfId="0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4" fontId="9" fillId="2" borderId="10" xfId="1" applyFont="1" applyFill="1" applyBorder="1" applyAlignment="1" applyProtection="1">
      <alignment horizontal="left" vertical="center"/>
      <protection locked="0"/>
    </xf>
    <xf numFmtId="44" fontId="9" fillId="2" borderId="12" xfId="1" applyFont="1" applyFill="1" applyBorder="1" applyAlignment="1" applyProtection="1">
      <alignment horizontal="left" vertical="center"/>
      <protection locked="0"/>
    </xf>
    <xf numFmtId="1" fontId="9" fillId="2" borderId="12" xfId="0" applyNumberFormat="1" applyFont="1" applyFill="1" applyBorder="1" applyAlignment="1" applyProtection="1">
      <alignment horizontal="center" vertical="center"/>
      <protection locked="0"/>
    </xf>
    <xf numFmtId="164" fontId="9" fillId="2" borderId="12" xfId="0" applyNumberFormat="1" applyFont="1" applyFill="1" applyBorder="1" applyAlignment="1" applyProtection="1">
      <alignment horizontal="center" vertical="center"/>
      <protection locked="0"/>
    </xf>
    <xf numFmtId="2" fontId="9" fillId="2" borderId="12" xfId="0" applyNumberFormat="1" applyFont="1" applyFill="1" applyBorder="1" applyAlignment="1" applyProtection="1">
      <alignment horizontal="center" vertical="center"/>
      <protection locked="0"/>
    </xf>
    <xf numFmtId="2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24" xfId="0" applyFont="1" applyFill="1" applyBorder="1" applyAlignment="1" applyProtection="1">
      <alignment horizontal="left" vertical="center"/>
      <protection locked="0"/>
    </xf>
    <xf numFmtId="44" fontId="9" fillId="2" borderId="25" xfId="1" applyFont="1" applyFill="1" applyBorder="1" applyAlignment="1" applyProtection="1">
      <alignment horizontal="left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44" fontId="8" fillId="0" borderId="12" xfId="1" applyFont="1" applyFill="1" applyBorder="1" applyAlignment="1" applyProtection="1">
      <alignment horizontal="center" vertical="center"/>
    </xf>
    <xf numFmtId="0" fontId="7" fillId="0" borderId="0" xfId="0" applyFont="1"/>
    <xf numFmtId="14" fontId="7" fillId="0" borderId="0" xfId="0" applyNumberFormat="1" applyFont="1"/>
    <xf numFmtId="44" fontId="7" fillId="0" borderId="0" xfId="1" applyFont="1"/>
    <xf numFmtId="44" fontId="7" fillId="0" borderId="0" xfId="1" applyFont="1" applyFill="1"/>
    <xf numFmtId="0" fontId="14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44" fontId="7" fillId="0" borderId="6" xfId="1" applyFont="1" applyBorder="1"/>
    <xf numFmtId="44" fontId="7" fillId="0" borderId="10" xfId="1" applyFont="1" applyBorder="1"/>
    <xf numFmtId="44" fontId="7" fillId="0" borderId="11" xfId="1" applyFont="1" applyFill="1" applyBorder="1"/>
    <xf numFmtId="44" fontId="7" fillId="0" borderId="11" xfId="1" applyFont="1" applyBorder="1"/>
    <xf numFmtId="44" fontId="7" fillId="0" borderId="10" xfId="1" applyFont="1" applyFill="1" applyBorder="1"/>
    <xf numFmtId="0" fontId="6" fillId="0" borderId="0" xfId="3" applyFont="1"/>
    <xf numFmtId="0" fontId="6" fillId="0" borderId="0" xfId="0" applyFont="1" applyAlignment="1">
      <alignment vertical="top" wrapText="1"/>
    </xf>
    <xf numFmtId="0" fontId="13" fillId="0" borderId="0" xfId="0" applyFont="1"/>
    <xf numFmtId="0" fontId="6" fillId="0" borderId="0" xfId="2" applyFont="1"/>
    <xf numFmtId="0" fontId="13" fillId="0" borderId="0" xfId="2" applyFont="1"/>
    <xf numFmtId="0" fontId="15" fillId="0" borderId="0" xfId="0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44" fontId="9" fillId="2" borderId="30" xfId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33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/>
    </xf>
    <xf numFmtId="44" fontId="7" fillId="0" borderId="37" xfId="1" applyFont="1" applyBorder="1"/>
    <xf numFmtId="0" fontId="7" fillId="3" borderId="7" xfId="0" applyFont="1" applyFill="1" applyBorder="1" applyAlignment="1">
      <alignment horizontal="centerContinuous" vertical="center"/>
    </xf>
    <xf numFmtId="0" fontId="2" fillId="3" borderId="36" xfId="0" applyFont="1" applyFill="1" applyBorder="1" applyAlignment="1">
      <alignment horizontal="centerContinuous" vertical="center"/>
    </xf>
    <xf numFmtId="0" fontId="2" fillId="3" borderId="7" xfId="0" applyFont="1" applyFill="1" applyBorder="1" applyAlignment="1">
      <alignment horizontal="centerContinuous" vertical="center"/>
    </xf>
    <xf numFmtId="0" fontId="2" fillId="3" borderId="28" xfId="0" applyFont="1" applyFill="1" applyBorder="1" applyAlignment="1">
      <alignment horizontal="centerContinuous" vertical="center"/>
    </xf>
    <xf numFmtId="0" fontId="7" fillId="3" borderId="27" xfId="0" applyFont="1" applyFill="1" applyBorder="1" applyAlignment="1">
      <alignment horizontal="centerContinuous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Continuous" vertical="center"/>
    </xf>
    <xf numFmtId="0" fontId="8" fillId="3" borderId="1" xfId="0" applyFont="1" applyFill="1" applyBorder="1" applyAlignment="1">
      <alignment horizontal="centerContinuous" vertical="center"/>
    </xf>
    <xf numFmtId="0" fontId="8" fillId="3" borderId="3" xfId="0" applyFont="1" applyFill="1" applyBorder="1" applyAlignment="1">
      <alignment horizontal="centerContinuous" vertical="center"/>
    </xf>
    <xf numFmtId="0" fontId="8" fillId="3" borderId="39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vertical="top"/>
    </xf>
    <xf numFmtId="0" fontId="8" fillId="3" borderId="38" xfId="0" applyFont="1" applyFill="1" applyBorder="1" applyAlignment="1">
      <alignment horizontal="center" vertical="top"/>
    </xf>
    <xf numFmtId="0" fontId="8" fillId="3" borderId="2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Continuous" vertical="center"/>
    </xf>
    <xf numFmtId="0" fontId="18" fillId="0" borderId="0" xfId="4" applyFont="1" applyBorder="1" applyAlignment="1">
      <alignment horizontal="left" vertical="top"/>
    </xf>
    <xf numFmtId="0" fontId="16" fillId="4" borderId="26" xfId="0" applyFont="1" applyFill="1" applyBorder="1" applyAlignment="1">
      <alignment horizontal="left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44" fontId="16" fillId="4" borderId="6" xfId="1" applyFont="1" applyFill="1" applyBorder="1"/>
    <xf numFmtId="44" fontId="16" fillId="4" borderId="10" xfId="1" applyFont="1" applyFill="1" applyBorder="1"/>
    <xf numFmtId="44" fontId="7" fillId="4" borderId="10" xfId="1" applyFont="1" applyFill="1" applyBorder="1"/>
    <xf numFmtId="44" fontId="7" fillId="4" borderId="11" xfId="1" applyFont="1" applyFill="1" applyBorder="1"/>
    <xf numFmtId="0" fontId="6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8" fillId="0" borderId="0" xfId="4" applyFont="1" applyBorder="1"/>
    <xf numFmtId="0" fontId="18" fillId="0" borderId="0" xfId="4" applyFont="1"/>
    <xf numFmtId="14" fontId="9" fillId="2" borderId="0" xfId="0" applyNumberFormat="1" applyFont="1" applyFill="1" applyAlignment="1" applyProtection="1">
      <alignment vertical="center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left" vertical="center"/>
    </xf>
    <xf numFmtId="44" fontId="10" fillId="5" borderId="19" xfId="1" applyFont="1" applyFill="1" applyBorder="1" applyAlignment="1" applyProtection="1">
      <alignment horizontal="left" vertical="center"/>
    </xf>
    <xf numFmtId="44" fontId="11" fillId="5" borderId="19" xfId="1" applyFont="1" applyFill="1" applyBorder="1" applyAlignment="1" applyProtection="1">
      <alignment horizontal="left" vertical="center"/>
    </xf>
    <xf numFmtId="0" fontId="11" fillId="5" borderId="19" xfId="0" applyFont="1" applyFill="1" applyBorder="1" applyAlignment="1">
      <alignment horizontal="center" vertical="center"/>
    </xf>
    <xf numFmtId="44" fontId="10" fillId="5" borderId="19" xfId="1" applyFont="1" applyFill="1" applyBorder="1" applyAlignment="1" applyProtection="1">
      <alignment horizontal="center" vertical="center"/>
    </xf>
    <xf numFmtId="1" fontId="10" fillId="5" borderId="19" xfId="0" applyNumberFormat="1" applyFont="1" applyFill="1" applyBorder="1" applyAlignment="1" applyProtection="1">
      <alignment horizontal="center" vertical="center"/>
      <protection locked="0"/>
    </xf>
    <xf numFmtId="164" fontId="10" fillId="5" borderId="19" xfId="0" applyNumberFormat="1" applyFont="1" applyFill="1" applyBorder="1" applyAlignment="1" applyProtection="1">
      <alignment horizontal="center" vertical="center"/>
      <protection locked="0"/>
    </xf>
    <xf numFmtId="2" fontId="10" fillId="5" borderId="19" xfId="0" applyNumberFormat="1" applyFont="1" applyFill="1" applyBorder="1" applyAlignment="1" applyProtection="1">
      <alignment horizontal="center" vertical="center"/>
      <protection locked="0"/>
    </xf>
    <xf numFmtId="2" fontId="10" fillId="5" borderId="20" xfId="0" applyNumberFormat="1" applyFont="1" applyFill="1" applyBorder="1" applyAlignment="1" applyProtection="1">
      <alignment horizontal="center" vertical="center"/>
      <protection locked="0"/>
    </xf>
    <xf numFmtId="44" fontId="16" fillId="6" borderId="11" xfId="1" applyFont="1" applyFill="1" applyBorder="1"/>
    <xf numFmtId="44" fontId="16" fillId="6" borderId="10" xfId="1" applyFont="1" applyFill="1" applyBorder="1"/>
    <xf numFmtId="0" fontId="19" fillId="0" borderId="0" xfId="4" applyFont="1" applyBorder="1"/>
    <xf numFmtId="0" fontId="19" fillId="0" borderId="0" xfId="4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23" fillId="0" borderId="0" xfId="0" applyFont="1"/>
    <xf numFmtId="0" fontId="19" fillId="0" borderId="0" xfId="0" applyFont="1" applyAlignment="1">
      <alignment horizontal="left"/>
    </xf>
    <xf numFmtId="0" fontId="18" fillId="0" borderId="0" xfId="4" applyFont="1" applyAlignment="1">
      <alignment horizontal="left"/>
    </xf>
  </cellXfs>
  <cellStyles count="5">
    <cellStyle name="Currency" xfId="1" builtinId="4"/>
    <cellStyle name="Hyperlink" xfId="4" builtinId="8"/>
    <cellStyle name="Normal" xfId="0" builtinId="0"/>
    <cellStyle name="Normal 2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colors>
    <mruColors>
      <color rgb="FF008550"/>
      <color rgb="FF0034A7"/>
      <color rgb="FF0033A0"/>
      <color rgb="FF00A160"/>
      <color rgb="FFFFD100"/>
      <color rgb="FF003087"/>
      <color rgb="FF009A56"/>
      <color rgb="FF009A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</xdr:colOff>
      <xdr:row>1</xdr:row>
      <xdr:rowOff>12700</xdr:rowOff>
    </xdr:from>
    <xdr:to>
      <xdr:col>12</xdr:col>
      <xdr:colOff>101600</xdr:colOff>
      <xdr:row>3</xdr:row>
      <xdr:rowOff>141420</xdr:rowOff>
    </xdr:to>
    <xdr:pic>
      <xdr:nvPicPr>
        <xdr:cNvPr id="3" name="Picture 2" descr="South Dakota State University Extension Logo.">
          <a:extLst>
            <a:ext uri="{FF2B5EF4-FFF2-40B4-BE49-F238E27FC236}">
              <a16:creationId xmlns:a16="http://schemas.microsoft.com/office/drawing/2014/main" id="{CE02D04E-DD34-CB8A-ED74-1737C4F38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0999" y="266700"/>
          <a:ext cx="2717801" cy="700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0</xdr:row>
      <xdr:rowOff>76200</xdr:rowOff>
    </xdr:from>
    <xdr:to>
      <xdr:col>10</xdr:col>
      <xdr:colOff>660400</xdr:colOff>
      <xdr:row>2</xdr:row>
      <xdr:rowOff>148130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FED974-5E45-0175-6EF7-A922929A7C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7100" y="76200"/>
          <a:ext cx="2349500" cy="6053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1079499</xdr:colOff>
      <xdr:row>0</xdr:row>
      <xdr:rowOff>76200</xdr:rowOff>
    </xdr:from>
    <xdr:to>
      <xdr:col>6</xdr:col>
      <xdr:colOff>1115124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847196-312B-FAFD-7942-9BF65FB20CF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99" y="76200"/>
          <a:ext cx="239782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2</xdr:row>
      <xdr:rowOff>25400</xdr:rowOff>
    </xdr:from>
    <xdr:to>
      <xdr:col>4</xdr:col>
      <xdr:colOff>556647</xdr:colOff>
      <xdr:row>4</xdr:row>
      <xdr:rowOff>101600</xdr:rowOff>
    </xdr:to>
    <xdr:pic>
      <xdr:nvPicPr>
        <xdr:cNvPr id="2" name="Picture 1" descr="SDSU Extension Logo">
          <a:extLst>
            <a:ext uri="{FF2B5EF4-FFF2-40B4-BE49-F238E27FC236}">
              <a16:creationId xmlns:a16="http://schemas.microsoft.com/office/drawing/2014/main" id="{C511551B-E51E-A34F-807C-EF6EC46B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55600"/>
          <a:ext cx="2563247" cy="6604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101600</xdr:rowOff>
    </xdr:from>
    <xdr:to>
      <xdr:col>4</xdr:col>
      <xdr:colOff>270329</xdr:colOff>
      <xdr:row>20</xdr:row>
      <xdr:rowOff>63500</xdr:rowOff>
    </xdr:to>
    <xdr:pic>
      <xdr:nvPicPr>
        <xdr:cNvPr id="4" name="Picture 3" descr="Heather Gessner professional photo">
          <a:extLst>
            <a:ext uri="{FF2B5EF4-FFF2-40B4-BE49-F238E27FC236}">
              <a16:creationId xmlns:a16="http://schemas.microsoft.com/office/drawing/2014/main" id="{D411299D-230C-EE41-AF71-4DBACF94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00" y="1244600"/>
          <a:ext cx="2213429" cy="309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arren.rusche@sdstate.edu" TargetMode="External"/><Relationship Id="rId3" Type="http://schemas.openxmlformats.org/officeDocument/2006/relationships/hyperlink" Target="mailto:warren.rusche@sdstate.edu?subject=Feed%20Value%20Calculator" TargetMode="External"/><Relationship Id="rId7" Type="http://schemas.openxmlformats.org/officeDocument/2006/relationships/hyperlink" Target="mailto:robin.salverson@sdstate.edu" TargetMode="External"/><Relationship Id="rId2" Type="http://schemas.openxmlformats.org/officeDocument/2006/relationships/hyperlink" Target="mailto:robin.salverson@sdstate.edu?subject=Feed%20Value%20Calculator" TargetMode="External"/><Relationship Id="rId1" Type="http://schemas.openxmlformats.org/officeDocument/2006/relationships/hyperlink" Target="https://extension.sdstate.edu/" TargetMode="External"/><Relationship Id="rId6" Type="http://schemas.openxmlformats.org/officeDocument/2006/relationships/hyperlink" Target="mailto:heather.gessner@sdstate.edu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heather.gessner@sdstate.edu?subject=Feed%20Value%20Calculato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julie.walker@sdstate.edu?subject=Feed%20Value%20Calculator" TargetMode="External"/><Relationship Id="rId9" Type="http://schemas.openxmlformats.org/officeDocument/2006/relationships/hyperlink" Target="mailto:julie.walker@sdstate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4"/>
  <sheetViews>
    <sheetView tabSelected="1" workbookViewId="0">
      <selection activeCell="P4" sqref="P4"/>
    </sheetView>
  </sheetViews>
  <sheetFormatPr baseColWidth="10" defaultColWidth="8.83203125" defaultRowHeight="16" x14ac:dyDescent="0.2"/>
  <cols>
    <col min="1" max="16384" width="8.83203125" style="4"/>
  </cols>
  <sheetData>
    <row r="1" spans="1:11" ht="20" x14ac:dyDescent="0.2">
      <c r="A1" s="112"/>
      <c r="B1" s="112"/>
      <c r="C1" s="112"/>
      <c r="D1" s="112"/>
      <c r="E1" s="112"/>
      <c r="F1" s="112"/>
      <c r="G1" s="111"/>
    </row>
    <row r="2" spans="1:11" ht="25" x14ac:dyDescent="0.2">
      <c r="A2" s="134" t="s">
        <v>82</v>
      </c>
      <c r="B2" s="112"/>
      <c r="C2" s="111"/>
      <c r="D2" s="112"/>
      <c r="E2" s="112"/>
      <c r="F2" s="112"/>
      <c r="G2" s="111"/>
    </row>
    <row r="3" spans="1:11" ht="20" x14ac:dyDescent="0.2">
      <c r="A3" s="112"/>
      <c r="B3" s="112"/>
      <c r="C3" s="112"/>
      <c r="D3" s="112"/>
      <c r="E3" s="112"/>
      <c r="F3" s="112"/>
      <c r="G3" s="111"/>
    </row>
    <row r="4" spans="1:11" x14ac:dyDescent="0.2">
      <c r="A4" s="111"/>
      <c r="B4" s="111"/>
      <c r="C4" s="111"/>
      <c r="D4" s="111"/>
      <c r="E4" s="111"/>
      <c r="F4" s="111"/>
      <c r="G4" s="111"/>
    </row>
    <row r="5" spans="1:11" x14ac:dyDescent="0.2">
      <c r="A5" s="111"/>
      <c r="B5" s="111"/>
      <c r="C5" s="111"/>
      <c r="D5" s="111"/>
      <c r="E5" s="111"/>
      <c r="F5" s="111"/>
      <c r="G5" s="111"/>
    </row>
    <row r="6" spans="1:11" x14ac:dyDescent="0.2">
      <c r="A6" s="66" t="s">
        <v>64</v>
      </c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x14ac:dyDescent="0.2">
      <c r="A7" s="66" t="s">
        <v>65</v>
      </c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x14ac:dyDescent="0.2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x14ac:dyDescent="0.2">
      <c r="A10" s="68" t="s">
        <v>31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19"/>
      <c r="B11" s="68" t="s">
        <v>32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19"/>
      <c r="B12" s="68" t="s">
        <v>33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17"/>
      <c r="B13" s="68" t="s">
        <v>37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17"/>
      <c r="B14" s="68" t="s">
        <v>34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56"/>
      <c r="B15" s="56"/>
      <c r="C15" s="56"/>
      <c r="D15" s="56"/>
      <c r="E15" s="56"/>
      <c r="F15" s="56"/>
      <c r="G15" s="56"/>
      <c r="H15" s="56"/>
      <c r="I15" s="56"/>
      <c r="J15" s="56"/>
    </row>
    <row r="16" spans="1:11" x14ac:dyDescent="0.2">
      <c r="A16" s="67" t="s">
        <v>66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67" t="s">
        <v>67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">
      <c r="A18" s="67" t="s">
        <v>68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x14ac:dyDescent="0.2">
      <c r="A19" s="67" t="s">
        <v>69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x14ac:dyDescent="0.2">
      <c r="A20" s="67" t="s">
        <v>70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x14ac:dyDescent="0.2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58" t="s">
        <v>36</v>
      </c>
      <c r="B22" s="58"/>
      <c r="C22" s="58"/>
      <c r="D22" s="58"/>
      <c r="E22" s="58"/>
      <c r="F22" s="58"/>
      <c r="G22" s="58"/>
    </row>
    <row r="23" spans="1:11" x14ac:dyDescent="0.2">
      <c r="A23" s="59" t="s">
        <v>51</v>
      </c>
    </row>
    <row r="24" spans="1:11" x14ac:dyDescent="0.2">
      <c r="B24" s="132" t="s">
        <v>74</v>
      </c>
    </row>
    <row r="25" spans="1:11" x14ac:dyDescent="0.2">
      <c r="B25" s="113" t="s">
        <v>75</v>
      </c>
    </row>
    <row r="26" spans="1:11" x14ac:dyDescent="0.2">
      <c r="B26" s="59"/>
    </row>
    <row r="27" spans="1:11" x14ac:dyDescent="0.2">
      <c r="A27" s="60" t="s">
        <v>35</v>
      </c>
      <c r="B27" s="58"/>
      <c r="C27" s="58"/>
      <c r="D27" s="58"/>
      <c r="E27" s="58"/>
      <c r="F27" s="58"/>
    </row>
    <row r="28" spans="1:11" x14ac:dyDescent="0.2">
      <c r="A28" s="4" t="s">
        <v>52</v>
      </c>
    </row>
    <row r="29" spans="1:11" x14ac:dyDescent="0.2">
      <c r="B29" s="133" t="s">
        <v>76</v>
      </c>
    </row>
    <row r="30" spans="1:11" x14ac:dyDescent="0.2">
      <c r="B30" s="114" t="s">
        <v>77</v>
      </c>
    </row>
    <row r="31" spans="1:11" x14ac:dyDescent="0.2">
      <c r="A31" s="4" t="s">
        <v>53</v>
      </c>
    </row>
    <row r="32" spans="1:11" x14ac:dyDescent="0.2">
      <c r="B32" s="132" t="s">
        <v>78</v>
      </c>
    </row>
    <row r="33" spans="1:11" x14ac:dyDescent="0.2">
      <c r="B33" s="113" t="s">
        <v>79</v>
      </c>
    </row>
    <row r="34" spans="1:11" x14ac:dyDescent="0.2">
      <c r="A34" s="4" t="s">
        <v>54</v>
      </c>
    </row>
    <row r="35" spans="1:11" x14ac:dyDescent="0.2">
      <c r="B35" s="132" t="s">
        <v>80</v>
      </c>
    </row>
    <row r="36" spans="1:11" x14ac:dyDescent="0.2">
      <c r="B36" s="113" t="s">
        <v>81</v>
      </c>
    </row>
    <row r="38" spans="1:11" x14ac:dyDescent="0.2">
      <c r="A38" s="59" t="s">
        <v>30</v>
      </c>
    </row>
    <row r="39" spans="1:11" x14ac:dyDescent="0.2">
      <c r="A39" s="66" t="s">
        <v>71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</row>
    <row r="40" spans="1:11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</row>
    <row r="41" spans="1:11" x14ac:dyDescent="0.2">
      <c r="A41" s="67" t="s">
        <v>72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x14ac:dyDescent="0.2">
      <c r="A42" s="67" t="s">
        <v>73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x14ac:dyDescent="0.2">
      <c r="A44" s="102" t="s">
        <v>56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</row>
  </sheetData>
  <sheetProtection algorithmName="SHA-512" hashValue="OqJfOEftMdSXVme8pmY2AOKr/Mlx5Ay++RTJI+LNkItauU1htjVuV8Nb4FawdGqJhwdkyX6VzIGGjYP7oVh9VA==" saltValue="K8+XQzG3JgHdQhGOxnxIig==" spinCount="100000" sheet="1" objects="1" scenarios="1"/>
  <phoneticPr fontId="0" type="noConversion"/>
  <hyperlinks>
    <hyperlink ref="A44" r:id="rId1" xr:uid="{00000000-0004-0000-0000-000000000000}"/>
    <hyperlink ref="B29" r:id="rId2" display="605-374-4177 or robin.salverson@sdstate.edu" xr:uid="{00000000-0004-0000-0000-000002000000}"/>
    <hyperlink ref="B32" r:id="rId3" display="605-688-5452 or warren.rusche@sdstate.edu" xr:uid="{00000000-0004-0000-0000-000003000000}"/>
    <hyperlink ref="B35" r:id="rId4" display="605-688-5458 or julie.walker@sdstate.edu" xr:uid="{00000000-0004-0000-0000-000005000000}"/>
    <hyperlink ref="B24" r:id="rId5" display="605-782-3292 or heather.gessner@sdstate.edu" xr:uid="{00000000-0004-0000-0000-000006000000}"/>
    <hyperlink ref="B25" r:id="rId6" xr:uid="{ADFDBEB8-1187-D945-8357-D0DE1FA53A0D}"/>
    <hyperlink ref="B30" r:id="rId7" xr:uid="{E123946E-291E-784D-8F00-5389AF8B8385}"/>
    <hyperlink ref="B33" r:id="rId8" xr:uid="{B17A95DD-E9EB-A84F-8C56-7BC308870889}"/>
    <hyperlink ref="B36" r:id="rId9" xr:uid="{72FF7D95-CDC7-BF4F-8977-F145084E3682}"/>
  </hyperlinks>
  <pageMargins left="0.25" right="0.25" top="0.75" bottom="0.25" header="0.3" footer="0.3"/>
  <pageSetup orientation="landscape" r:id="rId10"/>
  <headerFooter alignWithMargins="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100"/>
    <pageSetUpPr fitToPage="1"/>
  </sheetPr>
  <dimension ref="A1:M59"/>
  <sheetViews>
    <sheetView workbookViewId="0">
      <pane ySplit="8" topLeftCell="A12" activePane="bottomLeft" state="frozen"/>
      <selection pane="bottomLeft" activeCell="A2" sqref="A2"/>
    </sheetView>
  </sheetViews>
  <sheetFormatPr baseColWidth="10" defaultColWidth="16.6640625" defaultRowHeight="21" customHeight="1" x14ac:dyDescent="0.15"/>
  <cols>
    <col min="1" max="1" width="40.33203125" style="2" customWidth="1"/>
    <col min="2" max="2" width="12.1640625" style="2" customWidth="1"/>
    <col min="3" max="3" width="13.33203125" style="2" customWidth="1"/>
    <col min="4" max="7" width="12.1640625" style="2" customWidth="1"/>
    <col min="8" max="11" width="12.1640625" style="1" customWidth="1"/>
    <col min="12" max="16384" width="16.6640625" style="1"/>
  </cols>
  <sheetData>
    <row r="1" spans="1:13" ht="21" customHeight="1" x14ac:dyDescent="0.1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10"/>
      <c r="K1" s="10"/>
    </row>
    <row r="2" spans="1:13" ht="21" customHeight="1" x14ac:dyDescent="0.15">
      <c r="A2" s="61"/>
      <c r="B2" s="61"/>
      <c r="C2" s="61"/>
      <c r="D2" s="61"/>
      <c r="E2" s="61"/>
      <c r="F2" s="61"/>
      <c r="G2" s="61"/>
      <c r="H2" s="61"/>
      <c r="I2" s="61"/>
      <c r="J2" s="48"/>
      <c r="K2" s="48"/>
    </row>
    <row r="3" spans="1:13" ht="21" customHeight="1" thickBot="1" x14ac:dyDescent="0.2">
      <c r="A3" s="49" t="s">
        <v>12</v>
      </c>
      <c r="B3" s="115">
        <v>45955</v>
      </c>
      <c r="C3" s="8"/>
      <c r="D3" s="72"/>
      <c r="E3" s="72"/>
      <c r="F3" s="8"/>
      <c r="G3" s="72"/>
      <c r="H3" s="73"/>
      <c r="I3" s="9"/>
      <c r="J3" s="9"/>
      <c r="K3" s="9"/>
    </row>
    <row r="4" spans="1:13" ht="21" customHeight="1" thickBot="1" x14ac:dyDescent="0.2">
      <c r="A4" s="74" t="s">
        <v>4</v>
      </c>
      <c r="B4" s="75"/>
      <c r="C4" s="75"/>
      <c r="D4" s="71"/>
      <c r="E4" s="71"/>
      <c r="F4" s="75"/>
      <c r="G4" s="71"/>
      <c r="H4" s="71"/>
      <c r="I4" s="75"/>
      <c r="J4" s="75"/>
      <c r="K4" s="20">
        <v>3.55</v>
      </c>
    </row>
    <row r="5" spans="1:13" ht="21" customHeight="1" thickBot="1" x14ac:dyDescent="0.2">
      <c r="A5" s="69" t="s">
        <v>58</v>
      </c>
      <c r="B5" s="76"/>
      <c r="C5" s="76"/>
      <c r="D5" s="76"/>
      <c r="E5" s="76"/>
      <c r="F5" s="76"/>
      <c r="G5" s="76"/>
      <c r="H5" s="76"/>
      <c r="I5" s="76"/>
      <c r="J5" s="77"/>
      <c r="K5" s="70">
        <v>267</v>
      </c>
    </row>
    <row r="6" spans="1:13" ht="21" customHeight="1" thickBot="1" x14ac:dyDescent="0.2">
      <c r="A6" s="8"/>
      <c r="B6" s="8"/>
      <c r="C6" s="8"/>
      <c r="D6" s="8"/>
      <c r="E6" s="8"/>
      <c r="F6" s="8"/>
      <c r="G6" s="8"/>
      <c r="H6" s="8"/>
      <c r="I6" s="8"/>
      <c r="J6" s="11"/>
      <c r="K6" s="8"/>
    </row>
    <row r="7" spans="1:13" ht="32" customHeight="1" x14ac:dyDescent="0.15">
      <c r="A7" s="100" t="s">
        <v>8</v>
      </c>
      <c r="B7" s="96" t="s">
        <v>50</v>
      </c>
      <c r="C7" s="96" t="s">
        <v>42</v>
      </c>
      <c r="D7" s="96" t="s">
        <v>44</v>
      </c>
      <c r="E7" s="96" t="s">
        <v>49</v>
      </c>
      <c r="F7" s="96" t="s">
        <v>47</v>
      </c>
      <c r="G7" s="91" t="s">
        <v>26</v>
      </c>
      <c r="H7" s="92"/>
      <c r="I7" s="92"/>
      <c r="J7" s="92"/>
      <c r="K7" s="93"/>
    </row>
    <row r="8" spans="1:13" ht="33" customHeight="1" thickBot="1" x14ac:dyDescent="0.2">
      <c r="A8" s="101"/>
      <c r="B8" s="99" t="s">
        <v>48</v>
      </c>
      <c r="C8" s="99" t="s">
        <v>43</v>
      </c>
      <c r="D8" s="97" t="s">
        <v>45</v>
      </c>
      <c r="E8" s="97" t="s">
        <v>46</v>
      </c>
      <c r="F8" s="98" t="s">
        <v>48</v>
      </c>
      <c r="G8" s="89" t="s">
        <v>5</v>
      </c>
      <c r="H8" s="90" t="s">
        <v>6</v>
      </c>
      <c r="I8" s="90" t="s">
        <v>7</v>
      </c>
      <c r="J8" s="94" t="s">
        <v>40</v>
      </c>
      <c r="K8" s="95" t="s">
        <v>41</v>
      </c>
    </row>
    <row r="9" spans="1:13" ht="21" customHeight="1" x14ac:dyDescent="0.15">
      <c r="A9" s="116" t="s">
        <v>23</v>
      </c>
      <c r="B9" s="117"/>
      <c r="C9" s="117"/>
      <c r="D9" s="117"/>
      <c r="E9" s="117"/>
      <c r="F9" s="117"/>
      <c r="G9" s="117"/>
      <c r="H9" s="118"/>
      <c r="I9" s="118"/>
      <c r="J9" s="119"/>
      <c r="K9" s="120"/>
      <c r="L9" s="3"/>
      <c r="M9" s="3"/>
    </row>
    <row r="10" spans="1:13" ht="21" customHeight="1" x14ac:dyDescent="0.15">
      <c r="A10" s="12" t="s">
        <v>14</v>
      </c>
      <c r="B10" s="15">
        <f>+K4/56*2000</f>
        <v>126.78571428571428</v>
      </c>
      <c r="C10" s="21">
        <v>5</v>
      </c>
      <c r="D10" s="23">
        <v>15</v>
      </c>
      <c r="E10" s="23">
        <v>50</v>
      </c>
      <c r="F10" s="18">
        <f>+IF(B10&lt;1, 0,((C10/D10)*E10)+B10)</f>
        <v>143.45238095238093</v>
      </c>
      <c r="G10" s="24">
        <v>87</v>
      </c>
      <c r="H10" s="25">
        <v>8.8000000000000007</v>
      </c>
      <c r="I10" s="24">
        <v>88</v>
      </c>
      <c r="J10" s="26">
        <v>0.98</v>
      </c>
      <c r="K10" s="27">
        <v>0.67</v>
      </c>
      <c r="L10" s="3"/>
      <c r="M10" s="3"/>
    </row>
    <row r="11" spans="1:13" ht="21" customHeight="1" x14ac:dyDescent="0.15">
      <c r="A11" s="12" t="s">
        <v>15</v>
      </c>
      <c r="B11" s="21">
        <v>30</v>
      </c>
      <c r="C11" s="21">
        <v>5</v>
      </c>
      <c r="D11" s="23">
        <v>15</v>
      </c>
      <c r="E11" s="23">
        <v>150</v>
      </c>
      <c r="F11" s="18">
        <f>+IF(B11&lt;1, 0,((C11/D11)*E11)+B11)</f>
        <v>80</v>
      </c>
      <c r="G11" s="24">
        <v>90</v>
      </c>
      <c r="H11" s="25">
        <v>9.1</v>
      </c>
      <c r="I11" s="24">
        <v>72</v>
      </c>
      <c r="J11" s="26">
        <v>0.77</v>
      </c>
      <c r="K11" s="27">
        <v>0.49</v>
      </c>
      <c r="L11" s="3"/>
      <c r="M11" s="3"/>
    </row>
    <row r="12" spans="1:13" ht="21" customHeight="1" x14ac:dyDescent="0.15">
      <c r="A12" s="13" t="s">
        <v>25</v>
      </c>
      <c r="B12" s="21">
        <v>147</v>
      </c>
      <c r="C12" s="21">
        <v>5</v>
      </c>
      <c r="D12" s="23">
        <v>15</v>
      </c>
      <c r="E12" s="23">
        <v>100</v>
      </c>
      <c r="F12" s="18">
        <f t="shared" ref="F12:F31" si="0">+IF(B12&lt;1, 0,((C12/D12)*E12)+B12)</f>
        <v>180.33333333333331</v>
      </c>
      <c r="G12" s="28">
        <v>89</v>
      </c>
      <c r="H12" s="29">
        <v>13.8</v>
      </c>
      <c r="I12" s="28">
        <v>87</v>
      </c>
      <c r="J12" s="30">
        <v>0.97</v>
      </c>
      <c r="K12" s="31">
        <v>0.66</v>
      </c>
      <c r="L12" s="3"/>
      <c r="M12" s="3"/>
    </row>
    <row r="13" spans="1:13" ht="21" customHeight="1" x14ac:dyDescent="0.15">
      <c r="A13" s="13" t="s">
        <v>16</v>
      </c>
      <c r="B13" s="22">
        <v>120</v>
      </c>
      <c r="C13" s="21">
        <v>5</v>
      </c>
      <c r="D13" s="23">
        <v>15</v>
      </c>
      <c r="E13" s="23">
        <v>65</v>
      </c>
      <c r="F13" s="18">
        <f t="shared" si="0"/>
        <v>141.66666666666666</v>
      </c>
      <c r="G13" s="28">
        <v>90</v>
      </c>
      <c r="H13" s="29">
        <v>12.4</v>
      </c>
      <c r="I13" s="28">
        <v>63</v>
      </c>
      <c r="J13" s="30">
        <v>0.63</v>
      </c>
      <c r="K13" s="31">
        <v>0.37</v>
      </c>
      <c r="L13" s="3"/>
      <c r="M13" s="3"/>
    </row>
    <row r="14" spans="1:13" ht="21" customHeight="1" x14ac:dyDescent="0.15">
      <c r="A14" s="13" t="s">
        <v>17</v>
      </c>
      <c r="B14" s="22">
        <v>153</v>
      </c>
      <c r="C14" s="21">
        <v>5</v>
      </c>
      <c r="D14" s="23">
        <v>15</v>
      </c>
      <c r="E14" s="23">
        <v>200</v>
      </c>
      <c r="F14" s="18">
        <f t="shared" si="0"/>
        <v>219.66666666666666</v>
      </c>
      <c r="G14" s="28">
        <v>89</v>
      </c>
      <c r="H14" s="29">
        <v>18.600000000000001</v>
      </c>
      <c r="I14" s="28">
        <v>73</v>
      </c>
      <c r="J14" s="30">
        <v>0.78</v>
      </c>
      <c r="K14" s="31">
        <v>0.5</v>
      </c>
      <c r="L14" s="3"/>
      <c r="M14" s="3"/>
    </row>
    <row r="15" spans="1:13" ht="21" customHeight="1" x14ac:dyDescent="0.15">
      <c r="A15" s="121" t="s">
        <v>24</v>
      </c>
      <c r="B15" s="122"/>
      <c r="C15" s="123"/>
      <c r="D15" s="124"/>
      <c r="E15" s="124"/>
      <c r="F15" s="125"/>
      <c r="G15" s="126"/>
      <c r="H15" s="127"/>
      <c r="I15" s="126"/>
      <c r="J15" s="128"/>
      <c r="K15" s="129"/>
      <c r="L15" s="3"/>
      <c r="M15" s="3"/>
    </row>
    <row r="16" spans="1:13" ht="21" customHeight="1" x14ac:dyDescent="0.15">
      <c r="A16" s="13" t="s">
        <v>59</v>
      </c>
      <c r="B16" s="16">
        <f>+K5</f>
        <v>267</v>
      </c>
      <c r="C16" s="21">
        <v>5</v>
      </c>
      <c r="D16" s="23">
        <v>15</v>
      </c>
      <c r="E16" s="23">
        <v>36</v>
      </c>
      <c r="F16" s="18">
        <f t="shared" si="0"/>
        <v>279</v>
      </c>
      <c r="G16" s="28">
        <v>92</v>
      </c>
      <c r="H16" s="29">
        <v>46.5</v>
      </c>
      <c r="I16" s="28">
        <v>81</v>
      </c>
      <c r="J16" s="30">
        <v>0.89</v>
      </c>
      <c r="K16" s="31">
        <v>0.6</v>
      </c>
      <c r="L16" s="3"/>
      <c r="M16" s="3"/>
    </row>
    <row r="17" spans="1:13" ht="21" customHeight="1" x14ac:dyDescent="0.15">
      <c r="A17" s="13" t="s">
        <v>18</v>
      </c>
      <c r="B17" s="22">
        <v>58</v>
      </c>
      <c r="C17" s="21">
        <v>5</v>
      </c>
      <c r="D17" s="23">
        <v>15</v>
      </c>
      <c r="E17" s="23">
        <v>45</v>
      </c>
      <c r="F17" s="18">
        <f t="shared" si="0"/>
        <v>73</v>
      </c>
      <c r="G17" s="28">
        <v>89</v>
      </c>
      <c r="H17" s="29">
        <v>22.6</v>
      </c>
      <c r="I17" s="28">
        <v>80</v>
      </c>
      <c r="J17" s="30">
        <v>0.87</v>
      </c>
      <c r="K17" s="31">
        <v>0.59</v>
      </c>
      <c r="L17" s="3"/>
      <c r="M17" s="3"/>
    </row>
    <row r="18" spans="1:13" ht="21" customHeight="1" x14ac:dyDescent="0.15">
      <c r="A18" s="13" t="s">
        <v>38</v>
      </c>
      <c r="B18" s="22">
        <v>27</v>
      </c>
      <c r="C18" s="21">
        <v>5</v>
      </c>
      <c r="D18" s="23">
        <v>15</v>
      </c>
      <c r="E18" s="23">
        <v>45</v>
      </c>
      <c r="F18" s="18">
        <f t="shared" si="0"/>
        <v>42</v>
      </c>
      <c r="G18" s="28"/>
      <c r="H18" s="29"/>
      <c r="I18" s="28"/>
      <c r="J18" s="30"/>
      <c r="K18" s="31"/>
      <c r="L18" s="3"/>
      <c r="M18" s="3"/>
    </row>
    <row r="19" spans="1:13" ht="21" customHeight="1" x14ac:dyDescent="0.15">
      <c r="A19" s="13" t="s">
        <v>19</v>
      </c>
      <c r="B19" s="22">
        <v>46</v>
      </c>
      <c r="C19" s="21">
        <v>5</v>
      </c>
      <c r="D19" s="23">
        <v>15</v>
      </c>
      <c r="E19" s="23">
        <v>45</v>
      </c>
      <c r="F19" s="18">
        <f t="shared" si="0"/>
        <v>61</v>
      </c>
      <c r="G19" s="28">
        <v>35</v>
      </c>
      <c r="H19" s="29">
        <v>32</v>
      </c>
      <c r="I19" s="28">
        <v>87</v>
      </c>
      <c r="J19" s="30">
        <v>1.01</v>
      </c>
      <c r="K19" s="31">
        <v>0.69</v>
      </c>
      <c r="L19" s="3"/>
      <c r="M19" s="3"/>
    </row>
    <row r="20" spans="1:13" ht="21" customHeight="1" x14ac:dyDescent="0.15">
      <c r="A20" s="13" t="s">
        <v>20</v>
      </c>
      <c r="B20" s="22">
        <v>74</v>
      </c>
      <c r="C20" s="21">
        <v>5</v>
      </c>
      <c r="D20" s="23">
        <v>15</v>
      </c>
      <c r="E20" s="23">
        <v>45</v>
      </c>
      <c r="F20" s="18">
        <f t="shared" si="0"/>
        <v>89</v>
      </c>
      <c r="G20" s="28">
        <v>48</v>
      </c>
      <c r="H20" s="29">
        <v>31</v>
      </c>
      <c r="I20" s="28">
        <v>87</v>
      </c>
      <c r="J20" s="30">
        <v>1.01</v>
      </c>
      <c r="K20" s="31">
        <v>0.69</v>
      </c>
      <c r="L20" s="3"/>
      <c r="M20" s="3"/>
    </row>
    <row r="21" spans="1:13" ht="21" customHeight="1" x14ac:dyDescent="0.15">
      <c r="A21" s="13" t="s">
        <v>21</v>
      </c>
      <c r="B21" s="22">
        <v>145</v>
      </c>
      <c r="C21" s="21">
        <v>5</v>
      </c>
      <c r="D21" s="23">
        <v>15</v>
      </c>
      <c r="E21" s="23">
        <v>45</v>
      </c>
      <c r="F21" s="18">
        <f t="shared" si="0"/>
        <v>160</v>
      </c>
      <c r="G21" s="28">
        <v>89</v>
      </c>
      <c r="H21" s="29">
        <v>32</v>
      </c>
      <c r="I21" s="28">
        <v>82</v>
      </c>
      <c r="J21" s="30">
        <v>0.88</v>
      </c>
      <c r="K21" s="31">
        <v>0.59</v>
      </c>
      <c r="L21" s="3"/>
      <c r="M21" s="3"/>
    </row>
    <row r="22" spans="1:13" ht="21" customHeight="1" x14ac:dyDescent="0.15">
      <c r="A22" s="13" t="s">
        <v>63</v>
      </c>
      <c r="B22" s="22">
        <v>620</v>
      </c>
      <c r="C22" s="21">
        <v>5</v>
      </c>
      <c r="D22" s="23">
        <v>15</v>
      </c>
      <c r="E22" s="23">
        <v>360</v>
      </c>
      <c r="F22" s="18">
        <f t="shared" si="0"/>
        <v>740</v>
      </c>
      <c r="G22" s="28">
        <v>80</v>
      </c>
      <c r="H22" s="29">
        <v>20</v>
      </c>
      <c r="I22" s="28">
        <v>77</v>
      </c>
      <c r="J22" s="30">
        <v>0</v>
      </c>
      <c r="K22" s="31">
        <v>0</v>
      </c>
      <c r="L22" s="3"/>
      <c r="M22" s="3"/>
    </row>
    <row r="23" spans="1:13" ht="21" customHeight="1" x14ac:dyDescent="0.15">
      <c r="A23" s="13" t="s">
        <v>22</v>
      </c>
      <c r="B23" s="22">
        <v>325.60000000000002</v>
      </c>
      <c r="C23" s="21">
        <v>5</v>
      </c>
      <c r="D23" s="23">
        <v>10</v>
      </c>
      <c r="E23" s="23">
        <v>65</v>
      </c>
      <c r="F23" s="18">
        <f t="shared" si="0"/>
        <v>358.1</v>
      </c>
      <c r="G23" s="28">
        <v>93</v>
      </c>
      <c r="H23" s="29">
        <v>40</v>
      </c>
      <c r="I23" s="28">
        <v>91</v>
      </c>
      <c r="J23" s="30">
        <v>1.02</v>
      </c>
      <c r="K23" s="31">
        <v>0.71</v>
      </c>
      <c r="L23" s="3"/>
      <c r="M23" s="3"/>
    </row>
    <row r="24" spans="1:13" ht="21" customHeight="1" x14ac:dyDescent="0.15">
      <c r="A24" s="13" t="s">
        <v>28</v>
      </c>
      <c r="B24" s="22">
        <v>140</v>
      </c>
      <c r="C24" s="21">
        <v>5</v>
      </c>
      <c r="D24" s="23">
        <v>15</v>
      </c>
      <c r="E24" s="23">
        <v>50</v>
      </c>
      <c r="F24" s="18">
        <f t="shared" si="0"/>
        <v>156.66666666666666</v>
      </c>
      <c r="G24" s="28">
        <v>87</v>
      </c>
      <c r="H24" s="29">
        <v>19.8</v>
      </c>
      <c r="I24" s="28">
        <v>55</v>
      </c>
      <c r="J24" s="30">
        <v>0.52</v>
      </c>
      <c r="K24" s="31">
        <v>0.26</v>
      </c>
      <c r="L24" s="3"/>
      <c r="M24" s="3"/>
    </row>
    <row r="25" spans="1:13" ht="21" customHeight="1" x14ac:dyDescent="0.15">
      <c r="A25" s="12" t="s">
        <v>57</v>
      </c>
      <c r="B25" s="21">
        <v>1320</v>
      </c>
      <c r="C25" s="21">
        <v>5</v>
      </c>
      <c r="D25" s="23">
        <v>2</v>
      </c>
      <c r="E25" s="23">
        <v>50</v>
      </c>
      <c r="F25" s="18">
        <f t="shared" si="0"/>
        <v>1445</v>
      </c>
      <c r="G25" s="28">
        <v>75</v>
      </c>
      <c r="H25" s="29">
        <v>25</v>
      </c>
      <c r="I25" s="28">
        <v>0</v>
      </c>
      <c r="J25" s="30">
        <v>0</v>
      </c>
      <c r="K25" s="31">
        <v>0</v>
      </c>
      <c r="L25" s="78" t="s">
        <v>83</v>
      </c>
      <c r="M25" s="3"/>
    </row>
    <row r="26" spans="1:13" ht="21" customHeight="1" x14ac:dyDescent="0.15">
      <c r="A26" s="38" t="s">
        <v>55</v>
      </c>
      <c r="B26" s="32">
        <v>58</v>
      </c>
      <c r="C26" s="21">
        <v>5</v>
      </c>
      <c r="D26" s="23">
        <v>15</v>
      </c>
      <c r="E26" s="23">
        <v>200</v>
      </c>
      <c r="F26" s="18">
        <f t="shared" si="0"/>
        <v>124.66666666666666</v>
      </c>
      <c r="G26" s="28">
        <v>37</v>
      </c>
      <c r="H26" s="29">
        <v>32</v>
      </c>
      <c r="I26" s="28">
        <v>85</v>
      </c>
      <c r="J26" s="30">
        <v>0.99</v>
      </c>
      <c r="K26" s="31">
        <v>0.67</v>
      </c>
      <c r="M26" s="3"/>
    </row>
    <row r="27" spans="1:13" ht="21" customHeight="1" x14ac:dyDescent="0.15">
      <c r="A27" s="38" t="s">
        <v>29</v>
      </c>
      <c r="B27" s="32">
        <v>0</v>
      </c>
      <c r="C27" s="21">
        <v>5</v>
      </c>
      <c r="D27" s="23">
        <v>15</v>
      </c>
      <c r="E27" s="23">
        <v>100</v>
      </c>
      <c r="F27" s="18">
        <f t="shared" si="0"/>
        <v>0</v>
      </c>
      <c r="G27" s="28">
        <v>0</v>
      </c>
      <c r="H27" s="29">
        <v>0</v>
      </c>
      <c r="I27" s="28">
        <v>0</v>
      </c>
      <c r="J27" s="30">
        <v>0</v>
      </c>
      <c r="K27" s="31">
        <v>0</v>
      </c>
      <c r="L27" s="78"/>
      <c r="M27" s="3"/>
    </row>
    <row r="28" spans="1:13" ht="21" customHeight="1" x14ac:dyDescent="0.15">
      <c r="A28" s="38" t="s">
        <v>29</v>
      </c>
      <c r="B28" s="32">
        <v>0</v>
      </c>
      <c r="C28" s="21">
        <v>5</v>
      </c>
      <c r="D28" s="23">
        <v>15</v>
      </c>
      <c r="E28" s="23">
        <v>100</v>
      </c>
      <c r="F28" s="18">
        <f t="shared" si="0"/>
        <v>0</v>
      </c>
      <c r="G28" s="28">
        <v>0</v>
      </c>
      <c r="H28" s="29">
        <v>0</v>
      </c>
      <c r="I28" s="28">
        <v>0</v>
      </c>
      <c r="J28" s="30">
        <v>0</v>
      </c>
      <c r="K28" s="31">
        <v>0</v>
      </c>
      <c r="L28" s="78"/>
      <c r="M28" s="3"/>
    </row>
    <row r="29" spans="1:13" ht="21" customHeight="1" x14ac:dyDescent="0.15">
      <c r="A29" s="38" t="s">
        <v>61</v>
      </c>
      <c r="B29" s="32">
        <v>1140</v>
      </c>
      <c r="C29" s="21">
        <v>5</v>
      </c>
      <c r="D29" s="23">
        <v>5</v>
      </c>
      <c r="E29" s="23">
        <v>36</v>
      </c>
      <c r="F29" s="18">
        <f t="shared" si="0"/>
        <v>1176</v>
      </c>
      <c r="G29" s="28">
        <v>99</v>
      </c>
      <c r="H29" s="29">
        <v>288</v>
      </c>
      <c r="I29" s="28">
        <v>0</v>
      </c>
      <c r="J29" s="30">
        <v>0.01</v>
      </c>
      <c r="K29" s="31">
        <v>0.01</v>
      </c>
      <c r="L29" s="3" t="s">
        <v>60</v>
      </c>
      <c r="M29" s="3"/>
    </row>
    <row r="30" spans="1:13" ht="21" customHeight="1" x14ac:dyDescent="0.15">
      <c r="A30" s="38" t="s">
        <v>29</v>
      </c>
      <c r="B30" s="32">
        <v>0</v>
      </c>
      <c r="C30" s="21">
        <v>5</v>
      </c>
      <c r="D30" s="23">
        <v>15</v>
      </c>
      <c r="E30" s="23">
        <v>36</v>
      </c>
      <c r="F30" s="18">
        <f>+IF(B30&lt;1, 0,((C30/D30)*E30)+B30)</f>
        <v>0</v>
      </c>
      <c r="G30" s="28">
        <v>0</v>
      </c>
      <c r="H30" s="29">
        <v>0</v>
      </c>
      <c r="I30" s="28">
        <v>0</v>
      </c>
      <c r="J30" s="30">
        <v>0</v>
      </c>
      <c r="K30" s="31">
        <v>0</v>
      </c>
      <c r="L30" s="3"/>
      <c r="M30" s="3"/>
    </row>
    <row r="31" spans="1:13" ht="21" customHeight="1" thickBot="1" x14ac:dyDescent="0.2">
      <c r="A31" s="39"/>
      <c r="B31" s="33">
        <v>800</v>
      </c>
      <c r="C31" s="40">
        <v>5</v>
      </c>
      <c r="D31" s="41">
        <v>4</v>
      </c>
      <c r="E31" s="41">
        <v>36</v>
      </c>
      <c r="F31" s="42">
        <f t="shared" si="0"/>
        <v>845</v>
      </c>
      <c r="G31" s="34">
        <v>92</v>
      </c>
      <c r="H31" s="35">
        <v>19</v>
      </c>
      <c r="I31" s="34">
        <v>61</v>
      </c>
      <c r="J31" s="36">
        <v>62</v>
      </c>
      <c r="K31" s="37">
        <v>31</v>
      </c>
      <c r="L31" s="3" t="s">
        <v>60</v>
      </c>
      <c r="M31" s="3"/>
    </row>
    <row r="32" spans="1:13" ht="21" customHeight="1" x14ac:dyDescent="0.15">
      <c r="A32" s="8" t="s">
        <v>27</v>
      </c>
      <c r="B32" s="8"/>
      <c r="C32" s="8"/>
      <c r="D32" s="8"/>
      <c r="E32" s="8"/>
      <c r="F32" s="8"/>
      <c r="G32" s="8"/>
      <c r="H32" s="9"/>
      <c r="I32" s="9"/>
      <c r="J32" s="9"/>
      <c r="K32" s="9"/>
    </row>
    <row r="33" spans="1:11" ht="21" customHeight="1" x14ac:dyDescent="0.1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ht="21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7"/>
      <c r="K34" s="7"/>
    </row>
    <row r="35" spans="1:11" ht="21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7"/>
      <c r="K35" s="7"/>
    </row>
    <row r="36" spans="1:11" ht="21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7"/>
      <c r="K36" s="7"/>
    </row>
    <row r="37" spans="1:11" ht="21" customHeight="1" x14ac:dyDescent="0.15">
      <c r="F37" s="14"/>
      <c r="G37" s="5"/>
      <c r="H37" s="5"/>
      <c r="I37" s="5"/>
      <c r="J37" s="5"/>
      <c r="K37" s="5"/>
    </row>
    <row r="38" spans="1:11" ht="21" customHeight="1" x14ac:dyDescent="0.15">
      <c r="F38" s="14"/>
      <c r="G38" s="5"/>
      <c r="H38" s="5"/>
      <c r="I38" s="5"/>
      <c r="J38" s="5"/>
      <c r="K38" s="5"/>
    </row>
    <row r="39" spans="1:11" ht="21" customHeight="1" x14ac:dyDescent="0.15">
      <c r="F39" s="14"/>
      <c r="G39" s="5"/>
      <c r="H39" s="5"/>
      <c r="I39" s="5"/>
      <c r="J39" s="5"/>
      <c r="K39" s="5"/>
    </row>
    <row r="40" spans="1:11" ht="21" customHeight="1" x14ac:dyDescent="0.15">
      <c r="F40" s="14"/>
      <c r="G40" s="5"/>
      <c r="H40" s="5"/>
      <c r="I40" s="5"/>
      <c r="J40" s="5"/>
      <c r="K40" s="5"/>
    </row>
    <row r="41" spans="1:11" ht="21" customHeight="1" x14ac:dyDescent="0.15">
      <c r="F41" s="14"/>
      <c r="G41" s="5"/>
      <c r="H41" s="5"/>
      <c r="I41" s="5"/>
      <c r="J41" s="5"/>
      <c r="K41" s="5"/>
    </row>
    <row r="42" spans="1:11" ht="21" customHeight="1" x14ac:dyDescent="0.15">
      <c r="F42" s="14"/>
      <c r="G42" s="5"/>
      <c r="H42" s="5"/>
      <c r="I42" s="5"/>
      <c r="J42" s="5"/>
      <c r="K42" s="5"/>
    </row>
    <row r="43" spans="1:11" ht="21" customHeight="1" x14ac:dyDescent="0.15">
      <c r="F43" s="14"/>
      <c r="G43" s="5"/>
      <c r="H43" s="5"/>
      <c r="I43" s="5"/>
      <c r="J43" s="5"/>
      <c r="K43" s="5"/>
    </row>
    <row r="44" spans="1:11" ht="21" customHeight="1" x14ac:dyDescent="0.15">
      <c r="F44" s="14"/>
      <c r="G44" s="5"/>
      <c r="H44" s="5"/>
      <c r="I44" s="5"/>
      <c r="J44" s="5"/>
      <c r="K44" s="5"/>
    </row>
    <row r="45" spans="1:11" ht="21" customHeight="1" x14ac:dyDescent="0.15">
      <c r="F45" s="14"/>
      <c r="G45" s="5"/>
      <c r="H45" s="5"/>
      <c r="I45" s="5"/>
      <c r="J45" s="5"/>
      <c r="K45" s="5"/>
    </row>
    <row r="46" spans="1:11" ht="21" customHeight="1" x14ac:dyDescent="0.15">
      <c r="F46" s="14"/>
      <c r="G46" s="5"/>
      <c r="H46" s="5"/>
      <c r="I46" s="5"/>
      <c r="J46" s="5"/>
      <c r="K46" s="5"/>
    </row>
    <row r="47" spans="1:11" ht="21" customHeight="1" x14ac:dyDescent="0.15">
      <c r="F47" s="14"/>
      <c r="G47" s="5"/>
      <c r="H47" s="5"/>
      <c r="I47" s="5"/>
      <c r="J47" s="5"/>
      <c r="K47" s="5"/>
    </row>
    <row r="48" spans="1:11" ht="21" customHeight="1" x14ac:dyDescent="0.15">
      <c r="F48" s="14"/>
      <c r="G48" s="5"/>
      <c r="H48" s="5"/>
      <c r="I48" s="5"/>
      <c r="J48" s="5"/>
      <c r="K48" s="5"/>
    </row>
    <row r="49" spans="1:11" ht="21" customHeight="1" x14ac:dyDescent="0.15">
      <c r="F49" s="14"/>
      <c r="G49" s="5"/>
      <c r="H49" s="5"/>
      <c r="I49" s="5"/>
      <c r="J49" s="5"/>
      <c r="K49" s="5"/>
    </row>
    <row r="50" spans="1:11" ht="21" customHeight="1" x14ac:dyDescent="0.15">
      <c r="F50" s="14"/>
      <c r="G50" s="5"/>
      <c r="H50" s="5"/>
      <c r="I50" s="5"/>
      <c r="J50" s="5"/>
      <c r="K50" s="5"/>
    </row>
    <row r="51" spans="1:11" ht="21" customHeight="1" x14ac:dyDescent="0.15">
      <c r="F51" s="14"/>
      <c r="G51" s="5"/>
      <c r="H51" s="5"/>
      <c r="I51" s="5"/>
      <c r="J51" s="5"/>
      <c r="K51" s="5"/>
    </row>
    <row r="52" spans="1:11" ht="21" customHeight="1" x14ac:dyDescent="0.15">
      <c r="F52" s="14"/>
      <c r="G52" s="5"/>
      <c r="H52" s="5"/>
      <c r="I52" s="5"/>
      <c r="J52" s="5"/>
      <c r="K52" s="5"/>
    </row>
    <row r="53" spans="1:11" ht="21" customHeight="1" x14ac:dyDescent="0.15">
      <c r="F53" s="14"/>
      <c r="G53" s="5"/>
      <c r="H53" s="5"/>
      <c r="I53" s="5"/>
      <c r="J53" s="5"/>
      <c r="K53" s="5"/>
    </row>
    <row r="54" spans="1:11" ht="21" customHeight="1" x14ac:dyDescent="0.15">
      <c r="F54" s="14"/>
      <c r="G54" s="5"/>
      <c r="H54" s="5"/>
      <c r="I54" s="5"/>
      <c r="J54" s="5"/>
      <c r="K54" s="5"/>
    </row>
    <row r="55" spans="1:11" ht="21" customHeight="1" x14ac:dyDescent="0.15">
      <c r="F55" s="14"/>
      <c r="G55" s="5"/>
      <c r="H55" s="5"/>
      <c r="I55" s="5"/>
      <c r="J55" s="5"/>
      <c r="K55" s="5"/>
    </row>
    <row r="56" spans="1:11" ht="21" customHeight="1" x14ac:dyDescent="0.15">
      <c r="F56" s="14"/>
      <c r="G56" s="5"/>
      <c r="H56" s="5"/>
      <c r="I56" s="5"/>
      <c r="J56" s="5"/>
      <c r="K56" s="5"/>
    </row>
    <row r="59" spans="1:11" ht="21" customHeight="1" x14ac:dyDescent="0.1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</row>
  </sheetData>
  <sheetProtection algorithmName="SHA-512" hashValue="Vnopb6ojjADwIXRyI+61RvzzdpMBoG80jRvppSdIDHysuK+ZhDrYVZAWuibeq06hbeUBGNRknN5gJYc6jd3B9A==" saltValue="Ewxy68s+j0svFbkER6UYvw==" spinCount="100000" sheet="1" objects="1" scenarios="1"/>
  <phoneticPr fontId="0" type="noConversion"/>
  <printOptions horizontalCentered="1"/>
  <pageMargins left="0.25" right="0.25" top="0.25" bottom="0.25" header="0.3" footer="0.3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3087"/>
    <pageSetUpPr fitToPage="1"/>
  </sheetPr>
  <dimension ref="A1:H31"/>
  <sheetViews>
    <sheetView workbookViewId="0">
      <selection activeCell="B11" sqref="B11"/>
    </sheetView>
  </sheetViews>
  <sheetFormatPr baseColWidth="10" defaultColWidth="8.83203125" defaultRowHeight="16" x14ac:dyDescent="0.2"/>
  <cols>
    <col min="1" max="1" width="43.5" style="43" customWidth="1"/>
    <col min="2" max="7" width="15.5" style="43" customWidth="1"/>
    <col min="8" max="8" width="11.5" style="43" bestFit="1" customWidth="1"/>
    <col min="9" max="16384" width="8.83203125" style="43"/>
  </cols>
  <sheetData>
    <row r="1" spans="1:8" ht="21" customHeight="1" x14ac:dyDescent="0.2">
      <c r="B1" s="79"/>
      <c r="C1" s="79" t="s">
        <v>39</v>
      </c>
      <c r="D1" s="79"/>
      <c r="E1" s="79"/>
      <c r="F1" s="47"/>
      <c r="G1" s="47"/>
    </row>
    <row r="2" spans="1:8" ht="21" customHeight="1" x14ac:dyDescent="0.2">
      <c r="A2" s="79"/>
      <c r="B2" s="79"/>
      <c r="C2" s="79"/>
      <c r="D2" s="79"/>
      <c r="E2" s="79"/>
    </row>
    <row r="3" spans="1:8" ht="21" customHeight="1" thickBot="1" x14ac:dyDescent="0.25">
      <c r="A3" s="50" t="s">
        <v>13</v>
      </c>
      <c r="B3" s="44">
        <f>+'Step 1-Feed input section'!B3</f>
        <v>45955</v>
      </c>
    </row>
    <row r="4" spans="1:8" ht="47" customHeight="1" x14ac:dyDescent="0.2">
      <c r="A4" s="81" t="s">
        <v>8</v>
      </c>
      <c r="B4" s="84" t="s">
        <v>9</v>
      </c>
      <c r="C4" s="85"/>
      <c r="D4" s="86"/>
      <c r="E4" s="85"/>
      <c r="F4" s="88" t="s">
        <v>11</v>
      </c>
      <c r="G4" s="87"/>
      <c r="H4" s="82"/>
    </row>
    <row r="5" spans="1:8" s="45" customFormat="1" ht="48.75" customHeight="1" thickBot="1" x14ac:dyDescent="0.25">
      <c r="A5" s="80"/>
      <c r="B5" s="64" t="s">
        <v>3</v>
      </c>
      <c r="C5" s="64" t="s">
        <v>0</v>
      </c>
      <c r="D5" s="64" t="s">
        <v>1</v>
      </c>
      <c r="E5" s="64" t="s">
        <v>2</v>
      </c>
      <c r="F5" s="65" t="s">
        <v>62</v>
      </c>
      <c r="G5" s="63" t="s">
        <v>10</v>
      </c>
      <c r="H5" s="83"/>
    </row>
    <row r="6" spans="1:8" s="45" customFormat="1" ht="21" customHeight="1" x14ac:dyDescent="0.2">
      <c r="A6" s="103" t="str">
        <f>'Step 1-Feed input section'!A9</f>
        <v>Energy Supplements</v>
      </c>
      <c r="B6" s="104"/>
      <c r="C6" s="104"/>
      <c r="D6" s="104"/>
      <c r="E6" s="104"/>
      <c r="F6" s="105"/>
      <c r="G6" s="106"/>
    </row>
    <row r="7" spans="1:8" s="45" customFormat="1" ht="21" customHeight="1" x14ac:dyDescent="0.2">
      <c r="A7" s="51" t="str">
        <f>+'Step 1-Feed input section'!A10</f>
        <v>Corn</v>
      </c>
      <c r="B7" s="52">
        <f>+'Step 1-Feed input section'!$F$10/('Step 1-Feed input section'!$G$10/100)/('Step 1-Feed input section'!H10/100)</f>
        <v>1873.7249340697613</v>
      </c>
      <c r="C7" s="52">
        <f>+'Step 1-Feed input section'!F10/('Step 1-Feed input section'!G10/100)/('Step 1-Feed input section'!I10/100)</f>
        <v>187.37249340697613</v>
      </c>
      <c r="D7" s="52">
        <f>+'Step 1-Feed input section'!F10/('Step 1-Feed input section'!G10/100)/'Step 1-Feed input section'!J10</f>
        <v>168.25285122259083</v>
      </c>
      <c r="E7" s="52">
        <f>+'Step 1-Feed input section'!F10/('Step 1-Feed input section'!G10/100)/'Step 1-Feed input section'!K10</f>
        <v>246.10118537035672</v>
      </c>
      <c r="F7" s="52">
        <f>IF('Step 1-Feed input section'!F10&lt;1, 0, (((('Step 1-Feed input section'!$F$16/2000)/('Step 1-Feed input section'!$G$16/100)/('Step 1-Feed input section'!$H$16/100)*(('Step 1-Feed input section'!G10/100)*('Step 1-Feed input section'!H10/100)))*2000)))</f>
        <v>49.930434782608693</v>
      </c>
      <c r="G7" s="130">
        <f>+IF('Step 1-Feed input section'!F10&lt;1,0,(('Step 1-Feed input section'!$F$10)/('Step 1-Feed input section'!$G$10/100)/('Step 1-Feed input section'!$I$10/100))*(('Step 1-Feed input section'!G10/100)*('Step 1-Feed input section'!I10/100)))</f>
        <v>143.45238095238091</v>
      </c>
    </row>
    <row r="8" spans="1:8" s="45" customFormat="1" ht="21" customHeight="1" x14ac:dyDescent="0.2">
      <c r="A8" s="51" t="str">
        <f>+'Step 1-Feed input section'!A11</f>
        <v>Dry Beet Pulp</v>
      </c>
      <c r="B8" s="52">
        <f>+'Step 1-Feed input section'!F11/('Step 1-Feed input section'!G11/100)/('Step 1-Feed input section'!H11/100)</f>
        <v>976.80097680097674</v>
      </c>
      <c r="C8" s="52">
        <f>+'Step 1-Feed input section'!F11/('Step 1-Feed input section'!G11/100)/('Step 1-Feed input section'!I11/100)</f>
        <v>123.45679012345678</v>
      </c>
      <c r="D8" s="52">
        <f>+'Step 1-Feed input section'!F11/('Step 1-Feed input section'!G11/100)/'Step 1-Feed input section'!J11</f>
        <v>115.44011544011543</v>
      </c>
      <c r="E8" s="52">
        <f>+'Step 1-Feed input section'!F11/('Step 1-Feed input section'!G11/100)/'Step 1-Feed input section'!K11</f>
        <v>181.40589569160997</v>
      </c>
      <c r="F8" s="52">
        <f>IF('Step 1-Feed input section'!F11&lt;1, 0, (((('Step 1-Feed input section'!$F$16/2000)/('Step 1-Feed input section'!$G$16/100)/('Step 1-Feed input section'!$H$16/100)*(('Step 1-Feed input section'!G11/100)*('Step 1-Feed input section'!H11/100)))*2000)))</f>
        <v>53.413043478260867</v>
      </c>
      <c r="G8" s="53">
        <f>+IF('Step 1-Feed input section'!F11&lt;1,0,(('Step 1-Feed input section'!$F$10)/('Step 1-Feed input section'!$G$10/100)/('Step 1-Feed input section'!$I$10/100))*(('Step 1-Feed input section'!G11/100)*('Step 1-Feed input section'!I11/100)))</f>
        <v>121.41737572772054</v>
      </c>
    </row>
    <row r="9" spans="1:8" s="45" customFormat="1" ht="21" customHeight="1" x14ac:dyDescent="0.2">
      <c r="A9" s="51" t="str">
        <f>+'Step 1-Feed input section'!A12</f>
        <v xml:space="preserve">Lightweight Wheat </v>
      </c>
      <c r="B9" s="52">
        <f>+'Step 1-Feed input section'!F12/('Step 1-Feed input section'!G12/100)/('Step 1-Feed input section'!H12/100)</f>
        <v>1468.2733539597239</v>
      </c>
      <c r="C9" s="52">
        <f>+'Step 1-Feed input section'!F12/('Step 1-Feed input section'!G12/100)/('Step 1-Feed input section'!I12/100)</f>
        <v>232.8985320074045</v>
      </c>
      <c r="D9" s="52">
        <f>+'Step 1-Feed input section'!F12/('Step 1-Feed input section'!G12/100)/'Step 1-Feed input section'!J12</f>
        <v>208.88837406849683</v>
      </c>
      <c r="E9" s="52">
        <f>+'Step 1-Feed input section'!F12/('Step 1-Feed input section'!G12/100)/'Step 1-Feed input section'!K12</f>
        <v>307.00261037339681</v>
      </c>
      <c r="F9" s="52">
        <f>IF('Step 1-Feed input section'!F12&lt;1, 0, (((('Step 1-Feed input section'!$F$16/2000)/('Step 1-Feed input section'!$G$16/100)/('Step 1-Feed input section'!$H$16/100)*(('Step 1-Feed input section'!G12/100)*('Step 1-Feed input section'!H12/100)))*2000)))</f>
        <v>80.100000000000009</v>
      </c>
      <c r="G9" s="53">
        <f>+IF('Step 1-Feed input section'!F12&lt;1,0,(('Step 1-Feed input section'!$F$10)/('Step 1-Feed input section'!$G$10/100)/('Step 1-Feed input section'!$I$10/100))*(('Step 1-Feed input section'!G12/100)*('Step 1-Feed input section'!I12/100)))</f>
        <v>145.08252164502161</v>
      </c>
    </row>
    <row r="10" spans="1:8" s="46" customFormat="1" ht="21" customHeight="1" x14ac:dyDescent="0.2">
      <c r="A10" s="51" t="str">
        <f>+'Step 1-Feed input section'!A13</f>
        <v>Soybean Hulls</v>
      </c>
      <c r="B10" s="52">
        <f>+'Step 1-Feed input section'!F13/('Step 1-Feed input section'!G13/100)/('Step 1-Feed input section'!H13/100)</f>
        <v>1269.4145758661887</v>
      </c>
      <c r="C10" s="52">
        <f>+'Step 1-Feed input section'!F13/('Step 1-Feed input section'!G13/100)/('Step 1-Feed input section'!I13/100)</f>
        <v>249.85302763080537</v>
      </c>
      <c r="D10" s="52">
        <f>+'Step 1-Feed input section'!F13/('Step 1-Feed input section'!G13/100)/'Step 1-Feed input section'!J13</f>
        <v>249.85302763080537</v>
      </c>
      <c r="E10" s="52">
        <f>+'Step 1-Feed input section'!F13/('Step 1-Feed input section'!G13/100)/'Step 1-Feed input section'!K13</f>
        <v>425.42542542542537</v>
      </c>
      <c r="F10" s="52">
        <f>IF('Step 1-Feed input section'!F13&lt;1, 0, (((('Step 1-Feed input section'!$F$16/2000)/('Step 1-Feed input section'!$G$16/100)/('Step 1-Feed input section'!$H$16/100)*(('Step 1-Feed input section'!G13/100)*('Step 1-Feed input section'!H13/100)))*2000)))</f>
        <v>72.782608695652172</v>
      </c>
      <c r="G10" s="53">
        <f>+IF('Step 1-Feed input section'!F13&lt;1,0,(('Step 1-Feed input section'!$F$10)/('Step 1-Feed input section'!$G$10/100)/('Step 1-Feed input section'!$I$10/100))*(('Step 1-Feed input section'!G13/100)*('Step 1-Feed input section'!I13/100)))</f>
        <v>106.24020376175548</v>
      </c>
    </row>
    <row r="11" spans="1:8" s="45" customFormat="1" ht="21" customHeight="1" x14ac:dyDescent="0.2">
      <c r="A11" s="51" t="str">
        <f>+'Step 1-Feed input section'!A14</f>
        <v>Wheat Midds</v>
      </c>
      <c r="B11" s="52">
        <f>+'Step 1-Feed input section'!F14/('Step 1-Feed input section'!G14/100)/('Step 1-Feed input section'!H14/100)</f>
        <v>1326.9703193588657</v>
      </c>
      <c r="C11" s="52">
        <f>+'Step 1-Feed input section'!F14/('Step 1-Feed input section'!G14/100)/('Step 1-Feed input section'!I14/100)</f>
        <v>338.10476630239594</v>
      </c>
      <c r="D11" s="52">
        <f>+'Step 1-Feed input section'!F14/('Step 1-Feed input section'!G14/100)/'Step 1-Feed input section'!J14</f>
        <v>316.43138384711415</v>
      </c>
      <c r="E11" s="52">
        <f>+'Step 1-Feed input section'!F14/('Step 1-Feed input section'!G14/100)/'Step 1-Feed input section'!K14</f>
        <v>493.63295880149809</v>
      </c>
      <c r="F11" s="52">
        <f>IF('Step 1-Feed input section'!F14&lt;1, 0, (((('Step 1-Feed input section'!$F$16/2000)/('Step 1-Feed input section'!$G$16/100)/('Step 1-Feed input section'!$H$16/100)*(('Step 1-Feed input section'!G14/100)*('Step 1-Feed input section'!H14/100)))*2000)))</f>
        <v>107.96086956521741</v>
      </c>
      <c r="G11" s="53">
        <f>+IF('Step 1-Feed input section'!F14&lt;1,0,(('Step 1-Feed input section'!$F$10)/('Step 1-Feed input section'!$G$10/100)/('Step 1-Feed input section'!$I$10/100))*(('Step 1-Feed input section'!G14/100)*('Step 1-Feed input section'!I14/100)))</f>
        <v>121.73590896651238</v>
      </c>
    </row>
    <row r="12" spans="1:8" s="45" customFormat="1" ht="21" customHeight="1" x14ac:dyDescent="0.2">
      <c r="A12" s="107" t="str">
        <f>'Step 1-Feed input section'!A15</f>
        <v>Protein Supplements</v>
      </c>
      <c r="B12" s="108"/>
      <c r="C12" s="108"/>
      <c r="D12" s="108"/>
      <c r="E12" s="108"/>
      <c r="F12" s="109"/>
      <c r="G12" s="110"/>
    </row>
    <row r="13" spans="1:8" s="45" customFormat="1" ht="21" customHeight="1" x14ac:dyDescent="0.2">
      <c r="A13" s="51" t="str">
        <f>+'Step 1-Feed input section'!A16</f>
        <v>Soybean Meal (46.5%)</v>
      </c>
      <c r="B13" s="52">
        <f>+'Step 1-Feed input section'!F16/('Step 1-Feed input section'!G16/100)/('Step 1-Feed input section'!H16/100)</f>
        <v>652.17391304347825</v>
      </c>
      <c r="C13" s="52">
        <f>+'Step 1-Feed input section'!F16/('Step 1-Feed input section'!G16/100)/('Step 1-Feed input section'!I16/100)</f>
        <v>374.39613526570042</v>
      </c>
      <c r="D13" s="52">
        <f>+'Step 1-Feed input section'!F16/('Step 1-Feed input section'!G16/100)/'Step 1-Feed input section'!J16</f>
        <v>340.74255007327793</v>
      </c>
      <c r="E13" s="52">
        <f>+'Step 1-Feed input section'!F16/('Step 1-Feed input section'!G16/100)/'Step 1-Feed input section'!K16</f>
        <v>505.43478260869563</v>
      </c>
      <c r="F13" s="131">
        <f>IF('Step 1-Feed input section'!F16&lt;1, 0, (((('Step 1-Feed input section'!$F$16/2000)/('Step 1-Feed input section'!$G$16/100)/('Step 1-Feed input section'!$H$16/100)*(('Step 1-Feed input section'!G16/100)*('Step 1-Feed input section'!H16/100)))*2000)))</f>
        <v>279</v>
      </c>
      <c r="G13" s="54">
        <f>+IF('Step 1-Feed input section'!F16&lt;1,0,(('Step 1-Feed input section'!$F$10)/('Step 1-Feed input section'!$G$10/100)/('Step 1-Feed input section'!$I$10/100))*(('Step 1-Feed input section'!G16/100)*('Step 1-Feed input section'!I16/100)))</f>
        <v>139.62998208687864</v>
      </c>
    </row>
    <row r="14" spans="1:8" s="45" customFormat="1" ht="21" customHeight="1" x14ac:dyDescent="0.2">
      <c r="A14" s="51" t="str">
        <f>+'Step 1-Feed input section'!A17</f>
        <v>Dry Corn Gluten Feed</v>
      </c>
      <c r="B14" s="52">
        <f>+'Step 1-Feed input section'!F17/('Step 1-Feed input section'!G17/100)/('Step 1-Feed input section'!H17/100)</f>
        <v>362.93129163766531</v>
      </c>
      <c r="C14" s="52">
        <f>+'Step 1-Feed input section'!F17/('Step 1-Feed input section'!G17/100)/('Step 1-Feed input section'!I17/100)</f>
        <v>102.52808988764045</v>
      </c>
      <c r="D14" s="52">
        <f>+'Step 1-Feed input section'!F17/('Step 1-Feed input section'!G17/100)/'Step 1-Feed input section'!J17</f>
        <v>94.278703344956739</v>
      </c>
      <c r="E14" s="52">
        <f>+'Step 1-Feed input section'!F17/('Step 1-Feed input section'!G17/100)/'Step 1-Feed input section'!K17</f>
        <v>139.02113883069893</v>
      </c>
      <c r="F14" s="55">
        <f>IF('Step 1-Feed input section'!F17&lt;1, 0, (((('Step 1-Feed input section'!$F$16/2000)/('Step 1-Feed input section'!$G$16/100)/('Step 1-Feed input section'!$H$16/100)*(('Step 1-Feed input section'!G17/100)*('Step 1-Feed input section'!H17/100)))*2000)))</f>
        <v>131.17826086956521</v>
      </c>
      <c r="G14" s="54">
        <f>+IF('Step 1-Feed input section'!F17&lt;1,0,(('Step 1-Feed input section'!$F$10)/('Step 1-Feed input section'!$G$10/100)/('Step 1-Feed input section'!$I$10/100))*(('Step 1-Feed input section'!G17/100)*('Step 1-Feed input section'!I17/100)))</f>
        <v>133.40921530576702</v>
      </c>
    </row>
    <row r="15" spans="1:8" s="45" customFormat="1" ht="21" customHeight="1" x14ac:dyDescent="0.2">
      <c r="A15" s="51" t="str">
        <f>+'Step 1-Feed input section'!A18</f>
        <v>Condensed Distillers Solubles (Syrup)</v>
      </c>
      <c r="B15" s="52" t="e">
        <f>+'Step 1-Feed input section'!F18/('Step 1-Feed input section'!G18/100)/('Step 1-Feed input section'!H18/100)</f>
        <v>#DIV/0!</v>
      </c>
      <c r="C15" s="52" t="e">
        <f>+'Step 1-Feed input section'!F18/('Step 1-Feed input section'!G18/100)/('Step 1-Feed input section'!I18/100)</f>
        <v>#DIV/0!</v>
      </c>
      <c r="D15" s="52" t="e">
        <f>+'Step 1-Feed input section'!F18/('Step 1-Feed input section'!G18/100)/'Step 1-Feed input section'!J18</f>
        <v>#DIV/0!</v>
      </c>
      <c r="E15" s="52" t="e">
        <f>+'Step 1-Feed input section'!F18/('Step 1-Feed input section'!G18/100)/'Step 1-Feed input section'!K18</f>
        <v>#DIV/0!</v>
      </c>
      <c r="F15" s="55">
        <f>IF('Step 1-Feed input section'!F18&lt;1, 0, (((('Step 1-Feed input section'!$F$16/2000)/('Step 1-Feed input section'!$G$16/100)/('Step 1-Feed input section'!$H$16/100)*(('Step 1-Feed input section'!G18/100)*('Step 1-Feed input section'!H18/100)))*2000)))</f>
        <v>0</v>
      </c>
      <c r="G15" s="54">
        <f>+IF('Step 1-Feed input section'!F18&lt;1,0,(('Step 1-Feed input section'!$F$10)/('Step 1-Feed input section'!$G$10/100)/('Step 1-Feed input section'!$I$10/100))*(('Step 1-Feed input section'!G18/100)*('Step 1-Feed input section'!I18/100)))</f>
        <v>0</v>
      </c>
    </row>
    <row r="16" spans="1:8" s="45" customFormat="1" ht="21" customHeight="1" x14ac:dyDescent="0.2">
      <c r="A16" s="51" t="str">
        <f>+'Step 1-Feed input section'!A19</f>
        <v>Wet Distiller's Grain (WDG)</v>
      </c>
      <c r="B16" s="52">
        <f>+'Step 1-Feed input section'!F19/('Step 1-Feed input section'!G19/100)/('Step 1-Feed input section'!H19/100)</f>
        <v>544.64285714285722</v>
      </c>
      <c r="C16" s="52">
        <f>+'Step 1-Feed input section'!F19/('Step 1-Feed input section'!G19/100)/('Step 1-Feed input section'!I19/100)</f>
        <v>200.32840722495897</v>
      </c>
      <c r="D16" s="52">
        <f>+'Step 1-Feed input section'!F19/('Step 1-Feed input section'!G19/100)/'Step 1-Feed input section'!J19</f>
        <v>172.56011315417257</v>
      </c>
      <c r="E16" s="52">
        <f>+'Step 1-Feed input section'!F19/('Step 1-Feed input section'!G19/100)/'Step 1-Feed input section'!K19</f>
        <v>252.58799171842654</v>
      </c>
      <c r="F16" s="55">
        <f>IF('Step 1-Feed input section'!F19&lt;1, 0, (((('Step 1-Feed input section'!$F$16/2000)/('Step 1-Feed input section'!$G$16/100)/('Step 1-Feed input section'!$H$16/100)*(('Step 1-Feed input section'!G19/100)*('Step 1-Feed input section'!H19/100)))*2000)))</f>
        <v>73.043478260869563</v>
      </c>
      <c r="G16" s="54">
        <f>+IF('Step 1-Feed input section'!F19&lt;1,0,(('Step 1-Feed input section'!$F$10)/('Step 1-Feed input section'!$G$10/100)/('Step 1-Feed input section'!$I$10/100))*(('Step 1-Feed input section'!G19/100)*('Step 1-Feed input section'!I19/100)))</f>
        <v>57.054924242424228</v>
      </c>
    </row>
    <row r="17" spans="1:7" s="45" customFormat="1" ht="21" customHeight="1" x14ac:dyDescent="0.2">
      <c r="A17" s="51" t="str">
        <f>+'Step 1-Feed input section'!A20</f>
        <v>Modified Distiller's Grain (MDG)</v>
      </c>
      <c r="B17" s="52">
        <f>+'Step 1-Feed input section'!F20/('Step 1-Feed input section'!G20/100)/('Step 1-Feed input section'!H20/100)</f>
        <v>598.11827956989259</v>
      </c>
      <c r="C17" s="52">
        <f>+'Step 1-Feed input section'!F20/('Step 1-Feed input section'!G20/100)/('Step 1-Feed input section'!I20/100)</f>
        <v>213.12260536398469</v>
      </c>
      <c r="D17" s="52">
        <f>+'Step 1-Feed input section'!F20/('Step 1-Feed input section'!G20/100)/'Step 1-Feed input section'!J20</f>
        <v>183.58085808580859</v>
      </c>
      <c r="E17" s="52">
        <f>+'Step 1-Feed input section'!F20/('Step 1-Feed input section'!G20/100)/'Step 1-Feed input section'!K20</f>
        <v>268.71980676328508</v>
      </c>
      <c r="F17" s="55">
        <f>IF('Step 1-Feed input section'!F20&lt;1, 0, (((('Step 1-Feed input section'!$F$16/2000)/('Step 1-Feed input section'!$G$16/100)/('Step 1-Feed input section'!$H$16/100)*(('Step 1-Feed input section'!G20/100)*('Step 1-Feed input section'!H20/100)))*2000)))</f>
        <v>97.043478260869563</v>
      </c>
      <c r="G17" s="54">
        <f>+IF('Step 1-Feed input section'!F20&lt;1,0,(('Step 1-Feed input section'!$F$10)/('Step 1-Feed input section'!$G$10/100)/('Step 1-Feed input section'!$I$10/100))*(('Step 1-Feed input section'!G20/100)*('Step 1-Feed input section'!I20/100)))</f>
        <v>78.246753246753229</v>
      </c>
    </row>
    <row r="18" spans="1:7" s="45" customFormat="1" ht="21" customHeight="1" x14ac:dyDescent="0.2">
      <c r="A18" s="51" t="str">
        <f>+'Step 1-Feed input section'!A21</f>
        <v>Dry Distiller's Grain (DDG)</v>
      </c>
      <c r="B18" s="52">
        <f>+'Step 1-Feed input section'!F21/('Step 1-Feed input section'!G21/100)/('Step 1-Feed input section'!H21/100)</f>
        <v>561.79775280898866</v>
      </c>
      <c r="C18" s="52">
        <f>+'Step 1-Feed input section'!F21/('Step 1-Feed input section'!G21/100)/('Step 1-Feed input section'!I21/100)</f>
        <v>219.23814743765413</v>
      </c>
      <c r="D18" s="52">
        <f>+'Step 1-Feed input section'!F21/('Step 1-Feed input section'!G21/100)/'Step 1-Feed input section'!J21</f>
        <v>204.29009193054134</v>
      </c>
      <c r="E18" s="52">
        <f>+'Step 1-Feed input section'!F21/('Step 1-Feed input section'!G21/100)/'Step 1-Feed input section'!K21</f>
        <v>304.703865930299</v>
      </c>
      <c r="F18" s="55">
        <f>IF('Step 1-Feed input section'!F21&lt;1, 0, (((('Step 1-Feed input section'!$F$16/2000)/('Step 1-Feed input section'!$G$16/100)/('Step 1-Feed input section'!$H$16/100)*(('Step 1-Feed input section'!G21/100)*('Step 1-Feed input section'!H21/100)))*2000)))</f>
        <v>185.7391304347826</v>
      </c>
      <c r="G18" s="54">
        <f>+IF('Step 1-Feed input section'!F21&lt;1,0,(('Step 1-Feed input section'!$F$10)/('Step 1-Feed input section'!$G$10/100)/('Step 1-Feed input section'!$I$10/100))*(('Step 1-Feed input section'!G21/100)*('Step 1-Feed input section'!I21/100)))</f>
        <v>136.74444568841119</v>
      </c>
    </row>
    <row r="19" spans="1:7" s="45" customFormat="1" ht="21" customHeight="1" x14ac:dyDescent="0.2">
      <c r="A19" s="51" t="str">
        <f>+'Step 1-Feed input section'!A22</f>
        <v>Range Cake (20%)</v>
      </c>
      <c r="B19" s="52">
        <f>+'Step 1-Feed input section'!F22/('Step 1-Feed input section'!G22/100)/('Step 1-Feed input section'!H22/100)</f>
        <v>4625</v>
      </c>
      <c r="C19" s="52">
        <f>+'Step 1-Feed input section'!F22/('Step 1-Feed input section'!G22/100)/('Step 1-Feed input section'!I22/100)</f>
        <v>1201.2987012987012</v>
      </c>
      <c r="D19" s="52" t="e">
        <f>+'Step 1-Feed input section'!F22/('Step 1-Feed input section'!G22/100)/'Step 1-Feed input section'!J22</f>
        <v>#DIV/0!</v>
      </c>
      <c r="E19" s="52" t="e">
        <f>+'Step 1-Feed input section'!F22/('Step 1-Feed input section'!G22/100)/'Step 1-Feed input section'!K22</f>
        <v>#DIV/0!</v>
      </c>
      <c r="F19" s="55">
        <f>IF('Step 1-Feed input section'!F22&lt;1, 0, (((('Step 1-Feed input section'!$F$16/2000)/('Step 1-Feed input section'!$G$16/100)/('Step 1-Feed input section'!$H$16/100)*(('Step 1-Feed input section'!G22/100)*('Step 1-Feed input section'!H22/100)))*2000)))</f>
        <v>104.34782608695654</v>
      </c>
      <c r="G19" s="54">
        <f>+IF('Step 1-Feed input section'!F22&lt;1,0,(('Step 1-Feed input section'!$F$10)/('Step 1-Feed input section'!$G$10/100)/('Step 1-Feed input section'!$I$10/100))*(('Step 1-Feed input section'!G22/100)*('Step 1-Feed input section'!I22/100)))</f>
        <v>115.42145593869732</v>
      </c>
    </row>
    <row r="20" spans="1:7" s="45" customFormat="1" ht="21" customHeight="1" x14ac:dyDescent="0.2">
      <c r="A20" s="51" t="str">
        <f>+'Step 1-Feed input section'!A23</f>
        <v>Whole Soybeans</v>
      </c>
      <c r="B20" s="52">
        <f>+'Step 1-Feed input section'!F23/('Step 1-Feed input section'!G23/100)/('Step 1-Feed input section'!H23/100)</f>
        <v>962.63440860215053</v>
      </c>
      <c r="C20" s="52">
        <f>+'Step 1-Feed input section'!F23/('Step 1-Feed input section'!G23/100)/('Step 1-Feed input section'!I23/100)</f>
        <v>423.13600378116507</v>
      </c>
      <c r="D20" s="52">
        <f>+'Step 1-Feed input section'!F23/('Step 1-Feed input section'!G23/100)/'Step 1-Feed input section'!J23</f>
        <v>377.50368964790215</v>
      </c>
      <c r="E20" s="52">
        <f>+'Step 1-Feed input section'!F23/('Step 1-Feed input section'!G23/100)/'Step 1-Feed input section'!K23</f>
        <v>542.32924428290175</v>
      </c>
      <c r="F20" s="55">
        <f>IF('Step 1-Feed input section'!F23&lt;1, 0, (((('Step 1-Feed input section'!$F$16/2000)/('Step 1-Feed input section'!$G$16/100)/('Step 1-Feed input section'!$H$16/100)*(('Step 1-Feed input section'!G23/100)*('Step 1-Feed input section'!H23/100)))*2000)))</f>
        <v>242.60869565217394</v>
      </c>
      <c r="G20" s="54">
        <f>+IF('Step 1-Feed input section'!F23&lt;1,0,(('Step 1-Feed input section'!$F$10)/('Step 1-Feed input section'!$G$10/100)/('Step 1-Feed input section'!$I$10/100))*(('Step 1-Feed input section'!G23/100)*('Step 1-Feed input section'!I23/100)))</f>
        <v>158.57334117032391</v>
      </c>
    </row>
    <row r="21" spans="1:7" s="45" customFormat="1" ht="21" customHeight="1" x14ac:dyDescent="0.2">
      <c r="A21" s="51" t="str">
        <f>+'Step 1-Feed input section'!A24</f>
        <v>Alfalfa Hay</v>
      </c>
      <c r="B21" s="52">
        <f>+'Step 1-Feed input section'!F24/('Step 1-Feed input section'!G24/100)/('Step 1-Feed input section'!H24/100)</f>
        <v>909.47792097217382</v>
      </c>
      <c r="C21" s="52">
        <f>+'Step 1-Feed input section'!F24/('Step 1-Feed input section'!G24/100)/('Step 1-Feed input section'!I24/100)</f>
        <v>327.41205154998255</v>
      </c>
      <c r="D21" s="52">
        <f>+'Step 1-Feed input section'!F24/('Step 1-Feed input section'!G24/100)/'Step 1-Feed input section'!J24</f>
        <v>346.30120837017387</v>
      </c>
      <c r="E21" s="52">
        <f>+'Step 1-Feed input section'!F24/('Step 1-Feed input section'!G24/100)/'Step 1-Feed input section'!K24</f>
        <v>692.60241674034773</v>
      </c>
      <c r="F21" s="55">
        <f>IF('Step 1-Feed input section'!F24&lt;1, 0, (((('Step 1-Feed input section'!$F$16/2000)/('Step 1-Feed input section'!$G$16/100)/('Step 1-Feed input section'!$H$16/100)*(('Step 1-Feed input section'!G24/100)*('Step 1-Feed input section'!H24/100)))*2000)))</f>
        <v>112.34347826086956</v>
      </c>
      <c r="G21" s="54">
        <f>+IF('Step 1-Feed input section'!F24&lt;1,0,(('Step 1-Feed input section'!$F$10)/('Step 1-Feed input section'!$G$10/100)/('Step 1-Feed input section'!$I$10/100))*(('Step 1-Feed input section'!G24/100)*('Step 1-Feed input section'!I24/100)))</f>
        <v>89.657738095238088</v>
      </c>
    </row>
    <row r="22" spans="1:7" s="45" customFormat="1" ht="21" customHeight="1" x14ac:dyDescent="0.2">
      <c r="A22" s="51" t="str">
        <f>+'Step 1-Feed input section'!A25</f>
        <v xml:space="preserve">Lick Tubs (25%) </v>
      </c>
      <c r="B22" s="52">
        <f>+'Step 1-Feed input section'!F25/('Step 1-Feed input section'!G25/100)/('Step 1-Feed input section'!H25/100)</f>
        <v>7706.666666666667</v>
      </c>
      <c r="C22" s="52" t="e">
        <f>+'Step 1-Feed input section'!F25/('Step 1-Feed input section'!G25/100)/('Step 1-Feed input section'!I25/100)</f>
        <v>#DIV/0!</v>
      </c>
      <c r="D22" s="52" t="e">
        <f>+'Step 1-Feed input section'!F25/('Step 1-Feed input section'!G25/100)/'Step 1-Feed input section'!J25</f>
        <v>#DIV/0!</v>
      </c>
      <c r="E22" s="52" t="e">
        <f>+'Step 1-Feed input section'!F25/('Step 1-Feed input section'!G25/100)/'Step 1-Feed input section'!K25</f>
        <v>#DIV/0!</v>
      </c>
      <c r="F22" s="55">
        <f>IF('Step 1-Feed input section'!F25&lt;1, 0, (((('Step 1-Feed input section'!$F$16/2000)/('Step 1-Feed input section'!$G$16/100)/('Step 1-Feed input section'!$H$16/100)*(('Step 1-Feed input section'!G25/100)*('Step 1-Feed input section'!H25/100)))*2000)))</f>
        <v>122.28260869565217</v>
      </c>
      <c r="G22" s="54">
        <f>+IF('Step 1-Feed input section'!F25&lt;1,0,(('Step 1-Feed input section'!$F$10)/('Step 1-Feed input section'!$G$10/100)/('Step 1-Feed input section'!$I$10/100))*(('Step 1-Feed input section'!G25/100)*('Step 1-Feed input section'!I25/100)))</f>
        <v>0</v>
      </c>
    </row>
    <row r="23" spans="1:7" s="45" customFormat="1" ht="21" customHeight="1" x14ac:dyDescent="0.2">
      <c r="A23" s="51" t="str">
        <f>+'Step 1-Feed input section'!A26</f>
        <v>Dakota Gold Cake (62% moisture)</v>
      </c>
      <c r="B23" s="52">
        <f>+'Step 1-Feed input section'!F26/('Step 1-Feed input section'!G26/100)/('Step 1-Feed input section'!H26/100)</f>
        <v>1052.9279279279278</v>
      </c>
      <c r="C23" s="52">
        <f>+'Step 1-Feed input section'!F26/('Step 1-Feed input section'!G26/100)/('Step 1-Feed input section'!I26/100)</f>
        <v>396.39639639639637</v>
      </c>
      <c r="D23" s="52">
        <f>+'Step 1-Feed input section'!F26/('Step 1-Feed input section'!G26/100)/'Step 1-Feed input section'!J26</f>
        <v>340.34034034034028</v>
      </c>
      <c r="E23" s="52">
        <f>+'Step 1-Feed input section'!F26/('Step 1-Feed input section'!G26/100)/'Step 1-Feed input section'!K26</f>
        <v>502.89095065214457</v>
      </c>
      <c r="F23" s="55">
        <f>IF('Step 1-Feed input section'!F26&lt;1, 0, (((('Step 1-Feed input section'!$F$16/2000)/('Step 1-Feed input section'!$G$16/100)/('Step 1-Feed input section'!$H$16/100)*(('Step 1-Feed input section'!G26/100)*('Step 1-Feed input section'!H26/100)))*2000)))</f>
        <v>77.217391304347828</v>
      </c>
      <c r="G23" s="54">
        <f>+IF('Step 1-Feed input section'!F26&lt;1,0,(('Step 1-Feed input section'!$F$10)/('Step 1-Feed input section'!$G$10/100)/('Step 1-Feed input section'!$I$10/100))*(('Step 1-Feed input section'!G26/100)*('Step 1-Feed input section'!I26/100)))</f>
        <v>58.928649176493991</v>
      </c>
    </row>
    <row r="24" spans="1:7" s="45" customFormat="1" ht="21" customHeight="1" x14ac:dyDescent="0.2">
      <c r="A24" s="51" t="str">
        <f>+'Step 1-Feed input section'!A27</f>
        <v xml:space="preserve">Other </v>
      </c>
      <c r="B24" s="52" t="e">
        <f>+'Step 1-Feed input section'!F27/('Step 1-Feed input section'!G27/100)/('Step 1-Feed input section'!H27/100)</f>
        <v>#DIV/0!</v>
      </c>
      <c r="C24" s="52" t="e">
        <f>+'Step 1-Feed input section'!F27/('Step 1-Feed input section'!G27/100)/('Step 1-Feed input section'!I27/100)</f>
        <v>#DIV/0!</v>
      </c>
      <c r="D24" s="52" t="e">
        <f>+'Step 1-Feed input section'!F27/('Step 1-Feed input section'!G27/100)/'Step 1-Feed input section'!J27</f>
        <v>#DIV/0!</v>
      </c>
      <c r="E24" s="52" t="e">
        <f>+'Step 1-Feed input section'!F27/('Step 1-Feed input section'!G27/100)/'Step 1-Feed input section'!K27</f>
        <v>#DIV/0!</v>
      </c>
      <c r="F24" s="55">
        <f>IF('Step 1-Feed input section'!F27&lt;1, 0, (((('Step 1-Feed input section'!$F$16/2000)/('Step 1-Feed input section'!$G$16/100)/('Step 1-Feed input section'!$H$16/100)*(('Step 1-Feed input section'!G27/100)*('Step 1-Feed input section'!H27/100)))*2000)))</f>
        <v>0</v>
      </c>
      <c r="G24" s="54">
        <f>+IF('Step 1-Feed input section'!F27&lt;1,0,(('Step 1-Feed input section'!$F$10)/('Step 1-Feed input section'!$G$10/100)/('Step 1-Feed input section'!$I$10/100))*(('Step 1-Feed input section'!G27/100)*('Step 1-Feed input section'!I27/100)))</f>
        <v>0</v>
      </c>
    </row>
    <row r="25" spans="1:7" s="45" customFormat="1" ht="21" customHeight="1" x14ac:dyDescent="0.2">
      <c r="A25" s="51" t="str">
        <f>+'Step 1-Feed input section'!A28</f>
        <v xml:space="preserve">Other </v>
      </c>
      <c r="B25" s="52" t="e">
        <f>+'Step 1-Feed input section'!F28/('Step 1-Feed input section'!G28/100)/('Step 1-Feed input section'!H28/100)</f>
        <v>#DIV/0!</v>
      </c>
      <c r="C25" s="52" t="e">
        <f>+'Step 1-Feed input section'!F28/('Step 1-Feed input section'!G28/100)/('Step 1-Feed input section'!I28/100)</f>
        <v>#DIV/0!</v>
      </c>
      <c r="D25" s="52" t="e">
        <f>+'Step 1-Feed input section'!F28/('Step 1-Feed input section'!G28/100)/'Step 1-Feed input section'!J28</f>
        <v>#DIV/0!</v>
      </c>
      <c r="E25" s="52" t="e">
        <f>+'Step 1-Feed input section'!F28/('Step 1-Feed input section'!G28/100)/'Step 1-Feed input section'!K28</f>
        <v>#DIV/0!</v>
      </c>
      <c r="F25" s="55">
        <f>IF('Step 1-Feed input section'!F28&lt;1, 0, (((('Step 1-Feed input section'!$F$16/2000)/('Step 1-Feed input section'!$G$16/100)/('Step 1-Feed input section'!$H$16/100)*(('Step 1-Feed input section'!G28/100)*('Step 1-Feed input section'!H28/100)))*2000)))</f>
        <v>0</v>
      </c>
      <c r="G25" s="54">
        <f>+IF('Step 1-Feed input section'!F28&lt;1,0,(('Step 1-Feed input section'!$F$10)/('Step 1-Feed input section'!$G$10/100)/('Step 1-Feed input section'!$I$10/100))*(('Step 1-Feed input section'!G28/100)*('Step 1-Feed input section'!I28/100)))</f>
        <v>0</v>
      </c>
    </row>
    <row r="26" spans="1:7" s="45" customFormat="1" ht="21" customHeight="1" x14ac:dyDescent="0.2">
      <c r="A26" s="51" t="str">
        <f>+'Step 1-Feed input section'!A29</f>
        <v>Urea</v>
      </c>
      <c r="B26" s="52">
        <f>+'Step 1-Feed input section'!F29/('Step 1-Feed input section'!G29/100)/('Step 1-Feed input section'!H29/100)</f>
        <v>412.45791245791253</v>
      </c>
      <c r="C26" s="52" t="e">
        <f>+'Step 1-Feed input section'!F29/('Step 1-Feed input section'!G29/100)/('Step 1-Feed input section'!I29/100)</f>
        <v>#DIV/0!</v>
      </c>
      <c r="D26" s="52">
        <f>+'Step 1-Feed input section'!F29/('Step 1-Feed input section'!G29/100)/'Step 1-Feed input section'!J29</f>
        <v>118787.8787878788</v>
      </c>
      <c r="E26" s="52">
        <f>+'Step 1-Feed input section'!F29/('Step 1-Feed input section'!G29/100)/'Step 1-Feed input section'!K29</f>
        <v>118787.8787878788</v>
      </c>
      <c r="F26" s="55">
        <f>IF('Step 1-Feed input section'!F29&lt;1, 0, (((('Step 1-Feed input section'!$F$16/2000)/('Step 1-Feed input section'!$G$16/100)/('Step 1-Feed input section'!$H$16/100)*(('Step 1-Feed input section'!G29/100)*('Step 1-Feed input section'!H29/100)))*2000)))</f>
        <v>1859.4782608695652</v>
      </c>
      <c r="G26" s="54">
        <f>+IF('Step 1-Feed input section'!F29&lt;1,0,(('Step 1-Feed input section'!$F$10)/('Step 1-Feed input section'!$G$10/100)/('Step 1-Feed input section'!$I$10/100))*(('Step 1-Feed input section'!G29/100)*('Step 1-Feed input section'!I29/100)))</f>
        <v>0</v>
      </c>
    </row>
    <row r="27" spans="1:7" ht="21" customHeight="1" x14ac:dyDescent="0.2">
      <c r="A27" s="51" t="str">
        <f>+'Step 1-Feed input section'!A30</f>
        <v xml:space="preserve">Other </v>
      </c>
      <c r="B27" s="52" t="e">
        <f>+'Step 1-Feed input section'!F30/('Step 1-Feed input section'!G30/100)/('Step 1-Feed input section'!H30/100)</f>
        <v>#DIV/0!</v>
      </c>
      <c r="C27" s="52" t="e">
        <f>+'Step 1-Feed input section'!F30/('Step 1-Feed input section'!G30/100)/('Step 1-Feed input section'!I30/100)</f>
        <v>#DIV/0!</v>
      </c>
      <c r="D27" s="52" t="e">
        <f>+'Step 1-Feed input section'!F30/('Step 1-Feed input section'!G30/100)/'Step 1-Feed input section'!J30</f>
        <v>#DIV/0!</v>
      </c>
      <c r="E27" s="52" t="e">
        <f>+'Step 1-Feed input section'!F30/('Step 1-Feed input section'!G30/100)/'Step 1-Feed input section'!K30</f>
        <v>#DIV/0!</v>
      </c>
      <c r="F27" s="55">
        <f>IF('Step 1-Feed input section'!F30&lt;1, 0, (((('Step 1-Feed input section'!$F$16/2000)/('Step 1-Feed input section'!$G$16/100)/('Step 1-Feed input section'!$H$16/100)*(('Step 1-Feed input section'!G30/100)*('Step 1-Feed input section'!H30/100)))*2000)))</f>
        <v>0</v>
      </c>
      <c r="G27" s="54">
        <f>+IF('Step 1-Feed input section'!F30&lt;1,0,(('Step 1-Feed input section'!$F$10)/('Step 1-Feed input section'!$G$10/100)/('Step 1-Feed input section'!$I$10/100))*(('Step 1-Feed input section'!G30/100)*('Step 1-Feed input section'!I30/100)))</f>
        <v>0</v>
      </c>
    </row>
    <row r="28" spans="1:7" ht="21" customHeight="1" x14ac:dyDescent="0.2">
      <c r="A28" s="51">
        <f>+'Step 1-Feed input section'!A31</f>
        <v>0</v>
      </c>
      <c r="B28" s="52">
        <f>+'Step 1-Feed input section'!F31/('Step 1-Feed input section'!G31/100)/('Step 1-Feed input section'!H31/100)</f>
        <v>4834.0961098398166</v>
      </c>
      <c r="C28" s="52">
        <f>+'Step 1-Feed input section'!F31/('Step 1-Feed input section'!G31/100)/('Step 1-Feed input section'!I31/100)</f>
        <v>1505.7020669992871</v>
      </c>
      <c r="D28" s="52">
        <f>+'Step 1-Feed input section'!F31/('Step 1-Feed input section'!G31/100)/'Step 1-Feed input section'!J31</f>
        <v>14.814165497896212</v>
      </c>
      <c r="E28" s="52">
        <f>+'Step 1-Feed input section'!F31/('Step 1-Feed input section'!G31/100)/'Step 1-Feed input section'!K31</f>
        <v>29.628330995792425</v>
      </c>
      <c r="F28" s="55">
        <f>IF('Step 1-Feed input section'!F31&lt;1, 0, (((('Step 1-Feed input section'!$F$16/2000)/('Step 1-Feed input section'!$G$16/100)/('Step 1-Feed input section'!$H$16/100)*(('Step 1-Feed input section'!G31/100)*('Step 1-Feed input section'!H31/100)))*2000)))</f>
        <v>114</v>
      </c>
      <c r="G28" s="54">
        <f>+IF('Step 1-Feed input section'!F31&lt;1,0,(('Step 1-Feed input section'!$F$10)/('Step 1-Feed input section'!$G$10/100)/('Step 1-Feed input section'!$I$10/100))*(('Step 1-Feed input section'!G31/100)*('Step 1-Feed input section'!I31/100)))</f>
        <v>105.15344329999502</v>
      </c>
    </row>
    <row r="30" spans="1:7" ht="15.75" customHeight="1" x14ac:dyDescent="0.2">
      <c r="A30" s="66"/>
      <c r="B30" s="66"/>
      <c r="C30" s="66"/>
      <c r="D30" s="66"/>
      <c r="E30" s="66"/>
      <c r="F30" s="66"/>
      <c r="G30" s="66"/>
    </row>
    <row r="31" spans="1:7" ht="15.75" customHeight="1" x14ac:dyDescent="0.2">
      <c r="A31" s="66"/>
      <c r="B31" s="66"/>
      <c r="C31" s="66"/>
      <c r="D31" s="66"/>
      <c r="E31" s="66"/>
      <c r="F31" s="66"/>
      <c r="G31" s="66"/>
    </row>
  </sheetData>
  <sheetProtection algorithmName="SHA-512" hashValue="rQDwsJ/78NDYNuPB+dcjClLZ0EOG80F1nge/oLXm2jsHMVt2fBFt7RsrAI0iuARG0eW+//hwdSZ3YWiNJ558XQ==" saltValue="7CspjvHOghQW7zpIbopgZQ==" spinCount="100000" sheet="1" objects="1" scenarios="1"/>
  <pageMargins left="0.25" right="0.25" top="0.75" bottom="0.25" header="0.3" footer="0.3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A44"/>
    <pageSetUpPr fitToPage="1"/>
  </sheetPr>
  <dimension ref="G4:J21"/>
  <sheetViews>
    <sheetView workbookViewId="0">
      <selection activeCell="P22" sqref="P22"/>
    </sheetView>
  </sheetViews>
  <sheetFormatPr baseColWidth="10" defaultColWidth="8.83203125" defaultRowHeight="13" x14ac:dyDescent="0.15"/>
  <sheetData>
    <row r="4" spans="7:10" ht="33" x14ac:dyDescent="0.15">
      <c r="G4" s="135" t="s">
        <v>84</v>
      </c>
      <c r="H4" s="135"/>
      <c r="I4" s="135"/>
      <c r="J4" s="135"/>
    </row>
    <row r="5" spans="7:10" ht="18" x14ac:dyDescent="0.2">
      <c r="G5" s="136" t="s">
        <v>85</v>
      </c>
      <c r="H5" s="136"/>
      <c r="I5" s="136"/>
      <c r="J5" s="136"/>
    </row>
    <row r="6" spans="7:10" ht="18" x14ac:dyDescent="0.2">
      <c r="G6" s="136"/>
      <c r="H6" s="136"/>
      <c r="I6" s="136"/>
      <c r="J6" s="136"/>
    </row>
    <row r="8" spans="7:10" ht="20" x14ac:dyDescent="0.2">
      <c r="G8" s="137" t="s">
        <v>86</v>
      </c>
    </row>
    <row r="9" spans="7:10" ht="16" x14ac:dyDescent="0.2">
      <c r="G9" s="138" t="s">
        <v>87</v>
      </c>
      <c r="H9" s="138"/>
      <c r="I9" s="138"/>
      <c r="J9" s="138"/>
    </row>
    <row r="11" spans="7:10" ht="20" x14ac:dyDescent="0.2">
      <c r="G11" s="137" t="s">
        <v>88</v>
      </c>
    </row>
    <row r="12" spans="7:10" ht="16" x14ac:dyDescent="0.2">
      <c r="G12" s="138" t="s">
        <v>89</v>
      </c>
      <c r="H12" s="138"/>
      <c r="I12" s="138"/>
      <c r="J12" s="138"/>
    </row>
    <row r="14" spans="7:10" ht="20" x14ac:dyDescent="0.2">
      <c r="G14" s="137" t="s">
        <v>90</v>
      </c>
    </row>
    <row r="15" spans="7:10" ht="16" x14ac:dyDescent="0.2">
      <c r="G15" s="139" t="s">
        <v>75</v>
      </c>
      <c r="H15" s="138"/>
      <c r="I15" s="138"/>
      <c r="J15" s="138"/>
    </row>
    <row r="17" spans="7:10" ht="20" x14ac:dyDescent="0.2">
      <c r="G17" s="137" t="s">
        <v>91</v>
      </c>
    </row>
    <row r="18" spans="7:10" ht="16" x14ac:dyDescent="0.2">
      <c r="G18" s="138" t="s">
        <v>92</v>
      </c>
      <c r="H18" s="138"/>
      <c r="I18" s="138"/>
      <c r="J18" s="138"/>
    </row>
    <row r="20" spans="7:10" ht="20" x14ac:dyDescent="0.2">
      <c r="G20" s="137" t="s">
        <v>93</v>
      </c>
    </row>
    <row r="21" spans="7:10" ht="16" x14ac:dyDescent="0.2">
      <c r="G21" s="139" t="s">
        <v>94</v>
      </c>
      <c r="H21" s="139"/>
      <c r="I21" s="139"/>
      <c r="J21" s="139"/>
    </row>
  </sheetData>
  <sheetProtection algorithmName="SHA-512" hashValue="5UtfNMv9KmkdFwPKuB44o3pMC+sOXHecLVurq38OqEbzCt0wxA2HV1wxhkmm7SppdnFVlWqUdGM8O1tfUvQ3nA==" saltValue="1RzdvC/lEk017NBcrTn/3g==" spinCount="100000" sheet="1" objects="1" scenarios="1"/>
  <mergeCells count="1">
    <mergeCell ref="G4:J4"/>
  </mergeCells>
  <phoneticPr fontId="0" type="noConversion"/>
  <hyperlinks>
    <hyperlink ref="G15" r:id="rId1" xr:uid="{05673738-0E65-9C4D-BF0B-1AB0CF02AA10}"/>
    <hyperlink ref="G21:J21" r:id="rId2" display="extension.sdstate.edu " xr:uid="{A436F113-4CB3-3043-A99E-A7EFAB312F62}"/>
  </hyperlinks>
  <pageMargins left="0.75" right="0.75" top="1" bottom="1" header="0.5" footer="0.5"/>
  <pageSetup scale="99"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Read Me</vt:lpstr>
      <vt:lpstr>Step 1-Feed input section</vt:lpstr>
      <vt:lpstr>Step 2-Results</vt:lpstr>
      <vt:lpstr>Contact</vt:lpstr>
      <vt:lpstr>Contact!Print_Area</vt:lpstr>
      <vt:lpstr>'Step 1-Feed input section'!Print_Area</vt:lpstr>
      <vt:lpstr>'Step 2-Results'!Print_Area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Feed Value Calculator</dc:title>
  <dc:subject/>
  <dc:creator>Heather Gessner</dc:creator>
  <cp:keywords/>
  <dc:description/>
  <cp:lastModifiedBy>Moorse, Kira</cp:lastModifiedBy>
  <cp:lastPrinted>2022-05-09T18:03:44Z</cp:lastPrinted>
  <dcterms:created xsi:type="dcterms:W3CDTF">2001-10-05T23:38:45Z</dcterms:created>
  <dcterms:modified xsi:type="dcterms:W3CDTF">2026-05-19T20:56:10Z</dcterms:modified>
  <cp:category/>
</cp:coreProperties>
</file>