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/>
  <mc:AlternateContent xmlns:mc="http://schemas.openxmlformats.org/markup-compatibility/2006">
    <mc:Choice Requires="x15">
      <x15ac:absPath xmlns:x15ac="http://schemas.microsoft.com/office/spreadsheetml/2010/11/ac" url="/Users/shellycartney/Desktop/P-00127-Risk Calculator/2-DESIGN-2025-02/"/>
    </mc:Choice>
  </mc:AlternateContent>
  <xr:revisionPtr revIDLastSave="0" documentId="13_ncr:1_{53CA6392-8C8F-794D-96BC-8DC74B4C01BC}" xr6:coauthVersionLast="47" xr6:coauthVersionMax="47" xr10:uidLastSave="{00000000-0000-0000-0000-000000000000}"/>
  <bookViews>
    <workbookView xWindow="5880" yWindow="500" windowWidth="32600" windowHeight="19580" xr2:uid="{00000000-000D-0000-FFFF-FFFF00000000}"/>
  </bookViews>
  <sheets>
    <sheet name="Read Me" sheetId="5" r:id="rId1"/>
    <sheet name="Corn" sheetId="7" r:id="rId2"/>
    <sheet name="Soybeans" sheetId="8" r:id="rId3"/>
    <sheet name="SpringWheat" sheetId="9" r:id="rId4"/>
    <sheet name="WinterWheat" sheetId="10" r:id="rId5"/>
    <sheet name="Contact" sheetId="1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7" l="1"/>
  <c r="A95" i="10"/>
  <c r="H93" i="10"/>
  <c r="G93" i="10"/>
  <c r="F93" i="10"/>
  <c r="E93" i="10"/>
  <c r="D93" i="10"/>
  <c r="C93" i="10"/>
  <c r="B93" i="10"/>
  <c r="H92" i="10"/>
  <c r="G92" i="10"/>
  <c r="F92" i="10"/>
  <c r="E92" i="10"/>
  <c r="D92" i="10"/>
  <c r="C92" i="10"/>
  <c r="B92" i="10"/>
  <c r="H91" i="10"/>
  <c r="G91" i="10"/>
  <c r="F91" i="10"/>
  <c r="E91" i="10"/>
  <c r="D91" i="10"/>
  <c r="C91" i="10"/>
  <c r="B91" i="10"/>
  <c r="A88" i="10"/>
  <c r="H86" i="10"/>
  <c r="G86" i="10"/>
  <c r="F86" i="10"/>
  <c r="E86" i="10"/>
  <c r="D86" i="10"/>
  <c r="C86" i="10"/>
  <c r="B86" i="10"/>
  <c r="H85" i="10"/>
  <c r="G85" i="10"/>
  <c r="F85" i="10"/>
  <c r="E85" i="10"/>
  <c r="D85" i="10"/>
  <c r="C85" i="10"/>
  <c r="B85" i="10"/>
  <c r="H84" i="10"/>
  <c r="F84" i="10"/>
  <c r="D84" i="10"/>
  <c r="B84" i="10"/>
  <c r="A81" i="10"/>
  <c r="H80" i="10" s="1"/>
  <c r="H79" i="10"/>
  <c r="G79" i="10"/>
  <c r="F79" i="10"/>
  <c r="E79" i="10"/>
  <c r="D79" i="10"/>
  <c r="C79" i="10"/>
  <c r="B79" i="10"/>
  <c r="H78" i="10"/>
  <c r="G78" i="10"/>
  <c r="F78" i="10"/>
  <c r="E78" i="10"/>
  <c r="D78" i="10"/>
  <c r="C78" i="10"/>
  <c r="B78" i="10"/>
  <c r="H77" i="10"/>
  <c r="G77" i="10"/>
  <c r="F77" i="10"/>
  <c r="E77" i="10"/>
  <c r="D77" i="10"/>
  <c r="C77" i="10"/>
  <c r="B77" i="10"/>
  <c r="A74" i="10"/>
  <c r="F73" i="10" s="1"/>
  <c r="H72" i="10"/>
  <c r="G72" i="10"/>
  <c r="F72" i="10"/>
  <c r="E72" i="10"/>
  <c r="D72" i="10"/>
  <c r="C72" i="10"/>
  <c r="B72" i="10"/>
  <c r="H71" i="10"/>
  <c r="G71" i="10"/>
  <c r="F71" i="10"/>
  <c r="E71" i="10"/>
  <c r="D71" i="10"/>
  <c r="C71" i="10"/>
  <c r="B71" i="10"/>
  <c r="H70" i="10"/>
  <c r="F70" i="10"/>
  <c r="D70" i="10"/>
  <c r="B70" i="10"/>
  <c r="A67" i="10"/>
  <c r="H66" i="10" s="1"/>
  <c r="H65" i="10"/>
  <c r="G65" i="10"/>
  <c r="F65" i="10"/>
  <c r="E65" i="10"/>
  <c r="D65" i="10"/>
  <c r="C65" i="10"/>
  <c r="B65" i="10"/>
  <c r="H64" i="10"/>
  <c r="G64" i="10"/>
  <c r="F64" i="10"/>
  <c r="E64" i="10"/>
  <c r="D64" i="10"/>
  <c r="C64" i="10"/>
  <c r="B64" i="10"/>
  <c r="H63" i="10"/>
  <c r="G63" i="10"/>
  <c r="F63" i="10"/>
  <c r="E63" i="10"/>
  <c r="D63" i="10"/>
  <c r="C63" i="10"/>
  <c r="B63" i="10"/>
  <c r="A60" i="10"/>
  <c r="F59" i="10" s="1"/>
  <c r="H58" i="10"/>
  <c r="G58" i="10"/>
  <c r="F58" i="10"/>
  <c r="E58" i="10"/>
  <c r="D58" i="10"/>
  <c r="C58" i="10"/>
  <c r="B58" i="10"/>
  <c r="H57" i="10"/>
  <c r="G57" i="10"/>
  <c r="F57" i="10"/>
  <c r="E57" i="10"/>
  <c r="D57" i="10"/>
  <c r="C57" i="10"/>
  <c r="B57" i="10"/>
  <c r="H56" i="10"/>
  <c r="G56" i="10"/>
  <c r="F56" i="10"/>
  <c r="E56" i="10"/>
  <c r="D56" i="10"/>
  <c r="C56" i="10"/>
  <c r="B56" i="10"/>
  <c r="A53" i="10"/>
  <c r="H51" i="10"/>
  <c r="G51" i="10"/>
  <c r="F51" i="10"/>
  <c r="E51" i="10"/>
  <c r="D51" i="10"/>
  <c r="C51" i="10"/>
  <c r="B51" i="10"/>
  <c r="H50" i="10"/>
  <c r="G50" i="10"/>
  <c r="F50" i="10"/>
  <c r="E50" i="10"/>
  <c r="D50" i="10"/>
  <c r="C50" i="10"/>
  <c r="B50" i="10"/>
  <c r="H49" i="10"/>
  <c r="G49" i="10"/>
  <c r="F49" i="10"/>
  <c r="E49" i="10"/>
  <c r="D49" i="10"/>
  <c r="C49" i="10"/>
  <c r="B49" i="10"/>
  <c r="H46" i="10"/>
  <c r="G46" i="10"/>
  <c r="G68" i="10" s="1"/>
  <c r="F46" i="10"/>
  <c r="E46" i="10"/>
  <c r="D46" i="10"/>
  <c r="C46" i="10"/>
  <c r="B46" i="10"/>
  <c r="H25" i="10"/>
  <c r="H24" i="10"/>
  <c r="H23" i="10"/>
  <c r="H22" i="10"/>
  <c r="D22" i="10"/>
  <c r="F69" i="10" s="1"/>
  <c r="H20" i="10"/>
  <c r="A95" i="9"/>
  <c r="H89" i="9" s="1"/>
  <c r="H94" i="9"/>
  <c r="H93" i="9"/>
  <c r="G93" i="9"/>
  <c r="F93" i="9"/>
  <c r="E93" i="9"/>
  <c r="D93" i="9"/>
  <c r="C93" i="9"/>
  <c r="B93" i="9"/>
  <c r="H92" i="9"/>
  <c r="G92" i="9"/>
  <c r="F92" i="9"/>
  <c r="E92" i="9"/>
  <c r="D92" i="9"/>
  <c r="C92" i="9"/>
  <c r="B92" i="9"/>
  <c r="H91" i="9"/>
  <c r="G91" i="9"/>
  <c r="F91" i="9"/>
  <c r="E91" i="9"/>
  <c r="D91" i="9"/>
  <c r="C91" i="9"/>
  <c r="B91" i="9"/>
  <c r="A88" i="9"/>
  <c r="H87" i="9" s="1"/>
  <c r="H86" i="9"/>
  <c r="G86" i="9"/>
  <c r="F86" i="9"/>
  <c r="E86" i="9"/>
  <c r="D86" i="9"/>
  <c r="C86" i="9"/>
  <c r="B86" i="9"/>
  <c r="H85" i="9"/>
  <c r="G85" i="9"/>
  <c r="F85" i="9"/>
  <c r="E85" i="9"/>
  <c r="D85" i="9"/>
  <c r="C85" i="9"/>
  <c r="B85" i="9"/>
  <c r="H84" i="9"/>
  <c r="G84" i="9"/>
  <c r="F84" i="9"/>
  <c r="E84" i="9"/>
  <c r="D84" i="9"/>
  <c r="C84" i="9"/>
  <c r="B84" i="9"/>
  <c r="A81" i="9"/>
  <c r="D80" i="9" s="1"/>
  <c r="H80" i="9"/>
  <c r="H79" i="9"/>
  <c r="G79" i="9"/>
  <c r="F79" i="9"/>
  <c r="E79" i="9"/>
  <c r="D79" i="9"/>
  <c r="C79" i="9"/>
  <c r="B79" i="9"/>
  <c r="H78" i="9"/>
  <c r="G78" i="9"/>
  <c r="F78" i="9"/>
  <c r="E78" i="9"/>
  <c r="D78" i="9"/>
  <c r="C78" i="9"/>
  <c r="B78" i="9"/>
  <c r="H77" i="9"/>
  <c r="G77" i="9"/>
  <c r="F77" i="9"/>
  <c r="E77" i="9"/>
  <c r="D77" i="9"/>
  <c r="C77" i="9"/>
  <c r="B77" i="9"/>
  <c r="A74" i="9"/>
  <c r="H73" i="9"/>
  <c r="H72" i="9"/>
  <c r="G72" i="9"/>
  <c r="F72" i="9"/>
  <c r="E72" i="9"/>
  <c r="D72" i="9"/>
  <c r="C72" i="9"/>
  <c r="C74" i="9" s="1"/>
  <c r="C36" i="9" s="1"/>
  <c r="B72" i="9"/>
  <c r="H71" i="9"/>
  <c r="G71" i="9"/>
  <c r="F71" i="9"/>
  <c r="E71" i="9"/>
  <c r="D71" i="9"/>
  <c r="C71" i="9"/>
  <c r="B71" i="9"/>
  <c r="H70" i="9"/>
  <c r="G70" i="9"/>
  <c r="F70" i="9"/>
  <c r="E70" i="9"/>
  <c r="D70" i="9"/>
  <c r="D74" i="9" s="1"/>
  <c r="D36" i="9" s="1"/>
  <c r="C70" i="9"/>
  <c r="B70" i="9"/>
  <c r="A67" i="9"/>
  <c r="H66" i="9" s="1"/>
  <c r="H65" i="9"/>
  <c r="G65" i="9"/>
  <c r="F65" i="9"/>
  <c r="E65" i="9"/>
  <c r="D65" i="9"/>
  <c r="C65" i="9"/>
  <c r="B65" i="9"/>
  <c r="H64" i="9"/>
  <c r="G64" i="9"/>
  <c r="F64" i="9"/>
  <c r="E64" i="9"/>
  <c r="D64" i="9"/>
  <c r="C64" i="9"/>
  <c r="B64" i="9"/>
  <c r="H63" i="9"/>
  <c r="G63" i="9"/>
  <c r="F63" i="9"/>
  <c r="E63" i="9"/>
  <c r="D63" i="9"/>
  <c r="C63" i="9"/>
  <c r="B63" i="9"/>
  <c r="A60" i="9"/>
  <c r="H58" i="9"/>
  <c r="G58" i="9"/>
  <c r="F58" i="9"/>
  <c r="E58" i="9"/>
  <c r="D58" i="9"/>
  <c r="C58" i="9"/>
  <c r="B58" i="9"/>
  <c r="H57" i="9"/>
  <c r="G57" i="9"/>
  <c r="F57" i="9"/>
  <c r="E57" i="9"/>
  <c r="D57" i="9"/>
  <c r="C57" i="9"/>
  <c r="B57" i="9"/>
  <c r="H56" i="9"/>
  <c r="G56" i="9"/>
  <c r="F56" i="9"/>
  <c r="E56" i="9"/>
  <c r="D56" i="9"/>
  <c r="C56" i="9"/>
  <c r="B56" i="9"/>
  <c r="A53" i="9"/>
  <c r="H51" i="9"/>
  <c r="G51" i="9"/>
  <c r="F51" i="9"/>
  <c r="E51" i="9"/>
  <c r="D51" i="9"/>
  <c r="C51" i="9"/>
  <c r="B51" i="9"/>
  <c r="H50" i="9"/>
  <c r="G50" i="9"/>
  <c r="F50" i="9"/>
  <c r="E50" i="9"/>
  <c r="D50" i="9"/>
  <c r="C50" i="9"/>
  <c r="B50" i="9"/>
  <c r="H49" i="9"/>
  <c r="G49" i="9"/>
  <c r="F49" i="9"/>
  <c r="E49" i="9"/>
  <c r="D49" i="9"/>
  <c r="C49" i="9"/>
  <c r="B49" i="9"/>
  <c r="H46" i="9"/>
  <c r="G46" i="9"/>
  <c r="F46" i="9"/>
  <c r="E46" i="9"/>
  <c r="D46" i="9"/>
  <c r="D89" i="9"/>
  <c r="C46" i="9"/>
  <c r="B46" i="9"/>
  <c r="H25" i="9"/>
  <c r="H24" i="9"/>
  <c r="H23" i="9"/>
  <c r="H22" i="9"/>
  <c r="D22" i="9"/>
  <c r="G90" i="9" s="1"/>
  <c r="H20" i="9"/>
  <c r="A95" i="8"/>
  <c r="H94" i="8" s="1"/>
  <c r="H93" i="8"/>
  <c r="G93" i="8"/>
  <c r="F93" i="8"/>
  <c r="E93" i="8"/>
  <c r="D93" i="8"/>
  <c r="C93" i="8"/>
  <c r="B93" i="8"/>
  <c r="H92" i="8"/>
  <c r="G92" i="8"/>
  <c r="F92" i="8"/>
  <c r="E92" i="8"/>
  <c r="D92" i="8"/>
  <c r="C92" i="8"/>
  <c r="B92" i="8"/>
  <c r="H91" i="8"/>
  <c r="G91" i="8"/>
  <c r="F91" i="8"/>
  <c r="E91" i="8"/>
  <c r="D91" i="8"/>
  <c r="C91" i="8"/>
  <c r="B91" i="8"/>
  <c r="A88" i="8"/>
  <c r="H87" i="8" s="1"/>
  <c r="H86" i="8"/>
  <c r="G86" i="8"/>
  <c r="F86" i="8"/>
  <c r="E86" i="8"/>
  <c r="D86" i="8"/>
  <c r="C86" i="8"/>
  <c r="B86" i="8"/>
  <c r="H85" i="8"/>
  <c r="G85" i="8"/>
  <c r="F85" i="8"/>
  <c r="E85" i="8"/>
  <c r="D85" i="8"/>
  <c r="C85" i="8"/>
  <c r="B85" i="8"/>
  <c r="H84" i="8"/>
  <c r="G84" i="8"/>
  <c r="F84" i="8"/>
  <c r="E84" i="8"/>
  <c r="D84" i="8"/>
  <c r="C84" i="8"/>
  <c r="B84" i="8"/>
  <c r="A81" i="8"/>
  <c r="H80" i="8"/>
  <c r="H79" i="8"/>
  <c r="G79" i="8"/>
  <c r="F79" i="8"/>
  <c r="E79" i="8"/>
  <c r="D79" i="8"/>
  <c r="C79" i="8"/>
  <c r="B79" i="8"/>
  <c r="H78" i="8"/>
  <c r="G78" i="8"/>
  <c r="F78" i="8"/>
  <c r="E78" i="8"/>
  <c r="D78" i="8"/>
  <c r="C78" i="8"/>
  <c r="B78" i="8"/>
  <c r="H77" i="8"/>
  <c r="G77" i="8"/>
  <c r="F77" i="8"/>
  <c r="E77" i="8"/>
  <c r="D77" i="8"/>
  <c r="C77" i="8"/>
  <c r="B77" i="8"/>
  <c r="A74" i="8"/>
  <c r="H73" i="8" s="1"/>
  <c r="H72" i="8"/>
  <c r="G72" i="8"/>
  <c r="F72" i="8"/>
  <c r="E72" i="8"/>
  <c r="D72" i="8"/>
  <c r="C72" i="8"/>
  <c r="B72" i="8"/>
  <c r="H71" i="8"/>
  <c r="G71" i="8"/>
  <c r="F71" i="8"/>
  <c r="E71" i="8"/>
  <c r="D71" i="8"/>
  <c r="C71" i="8"/>
  <c r="B71" i="8"/>
  <c r="H70" i="8"/>
  <c r="G70" i="8"/>
  <c r="F70" i="8"/>
  <c r="E70" i="8"/>
  <c r="D70" i="8"/>
  <c r="C70" i="8"/>
  <c r="B70" i="8"/>
  <c r="A67" i="8"/>
  <c r="H65" i="8"/>
  <c r="G65" i="8"/>
  <c r="F65" i="8"/>
  <c r="E65" i="8"/>
  <c r="D65" i="8"/>
  <c r="C65" i="8"/>
  <c r="B65" i="8"/>
  <c r="H64" i="8"/>
  <c r="G64" i="8"/>
  <c r="F64" i="8"/>
  <c r="E64" i="8"/>
  <c r="D64" i="8"/>
  <c r="C64" i="8"/>
  <c r="B64" i="8"/>
  <c r="H63" i="8"/>
  <c r="G63" i="8"/>
  <c r="F63" i="8"/>
  <c r="E63" i="8"/>
  <c r="D63" i="8"/>
  <c r="C63" i="8"/>
  <c r="B63" i="8"/>
  <c r="A60" i="8"/>
  <c r="B59" i="8"/>
  <c r="H58" i="8"/>
  <c r="G58" i="8"/>
  <c r="F58" i="8"/>
  <c r="E58" i="8"/>
  <c r="D58" i="8"/>
  <c r="C58" i="8"/>
  <c r="B58" i="8"/>
  <c r="H57" i="8"/>
  <c r="G57" i="8"/>
  <c r="F57" i="8"/>
  <c r="E57" i="8"/>
  <c r="D57" i="8"/>
  <c r="C57" i="8"/>
  <c r="B57" i="8"/>
  <c r="H56" i="8"/>
  <c r="G56" i="8"/>
  <c r="F56" i="8"/>
  <c r="E56" i="8"/>
  <c r="D56" i="8"/>
  <c r="C56" i="8"/>
  <c r="B56" i="8"/>
  <c r="A53" i="8"/>
  <c r="C52" i="8" s="1"/>
  <c r="H51" i="8"/>
  <c r="G51" i="8"/>
  <c r="F51" i="8"/>
  <c r="E51" i="8"/>
  <c r="D51" i="8"/>
  <c r="C51" i="8"/>
  <c r="B51" i="8"/>
  <c r="H50" i="8"/>
  <c r="G50" i="8"/>
  <c r="F50" i="8"/>
  <c r="E50" i="8"/>
  <c r="D50" i="8"/>
  <c r="C50" i="8"/>
  <c r="B50" i="8"/>
  <c r="H49" i="8"/>
  <c r="G49" i="8"/>
  <c r="F49" i="8"/>
  <c r="E49" i="8"/>
  <c r="D49" i="8"/>
  <c r="C49" i="8"/>
  <c r="B49" i="8"/>
  <c r="H46" i="8"/>
  <c r="G46" i="8"/>
  <c r="F46" i="8"/>
  <c r="E46" i="8"/>
  <c r="D46" i="8"/>
  <c r="C46" i="8"/>
  <c r="B46" i="8"/>
  <c r="B89" i="8" s="1"/>
  <c r="H25" i="8"/>
  <c r="H24" i="8"/>
  <c r="H23" i="8"/>
  <c r="H22" i="8"/>
  <c r="D22" i="8"/>
  <c r="F55" i="8" s="1"/>
  <c r="H20" i="8"/>
  <c r="A95" i="7"/>
  <c r="H94" i="7"/>
  <c r="H93" i="7"/>
  <c r="G93" i="7"/>
  <c r="F93" i="7"/>
  <c r="E93" i="7"/>
  <c r="D93" i="7"/>
  <c r="C93" i="7"/>
  <c r="B93" i="7"/>
  <c r="H92" i="7"/>
  <c r="G92" i="7"/>
  <c r="F92" i="7"/>
  <c r="E92" i="7"/>
  <c r="D92" i="7"/>
  <c r="C92" i="7"/>
  <c r="B92" i="7"/>
  <c r="H91" i="7"/>
  <c r="F91" i="7"/>
  <c r="D91" i="7"/>
  <c r="B91" i="7"/>
  <c r="A88" i="7"/>
  <c r="H87" i="7"/>
  <c r="H86" i="7"/>
  <c r="G86" i="7"/>
  <c r="F86" i="7"/>
  <c r="E86" i="7"/>
  <c r="D86" i="7"/>
  <c r="C86" i="7"/>
  <c r="B86" i="7"/>
  <c r="H85" i="7"/>
  <c r="G85" i="7"/>
  <c r="F85" i="7"/>
  <c r="E85" i="7"/>
  <c r="D85" i="7"/>
  <c r="C85" i="7"/>
  <c r="B85" i="7"/>
  <c r="H84" i="7"/>
  <c r="F84" i="7"/>
  <c r="D84" i="7"/>
  <c r="B84" i="7"/>
  <c r="A81" i="7"/>
  <c r="H79" i="7"/>
  <c r="G79" i="7"/>
  <c r="F79" i="7"/>
  <c r="E79" i="7"/>
  <c r="D79" i="7"/>
  <c r="C79" i="7"/>
  <c r="B79" i="7"/>
  <c r="H78" i="7"/>
  <c r="G78" i="7"/>
  <c r="F78" i="7"/>
  <c r="E78" i="7"/>
  <c r="D78" i="7"/>
  <c r="C78" i="7"/>
  <c r="B78" i="7"/>
  <c r="H77" i="7"/>
  <c r="F77" i="7"/>
  <c r="D77" i="7"/>
  <c r="B77" i="7"/>
  <c r="A74" i="7"/>
  <c r="H73" i="7"/>
  <c r="H72" i="7"/>
  <c r="G72" i="7"/>
  <c r="F72" i="7"/>
  <c r="E72" i="7"/>
  <c r="D72" i="7"/>
  <c r="C72" i="7"/>
  <c r="B72" i="7"/>
  <c r="H71" i="7"/>
  <c r="G71" i="7"/>
  <c r="F71" i="7"/>
  <c r="E71" i="7"/>
  <c r="D71" i="7"/>
  <c r="C71" i="7"/>
  <c r="B71" i="7"/>
  <c r="H70" i="7"/>
  <c r="F70" i="7"/>
  <c r="D70" i="7"/>
  <c r="B70" i="7"/>
  <c r="A67" i="7"/>
  <c r="H66" i="7"/>
  <c r="H65" i="7"/>
  <c r="G65" i="7"/>
  <c r="F65" i="7"/>
  <c r="E65" i="7"/>
  <c r="D65" i="7"/>
  <c r="C65" i="7"/>
  <c r="B65" i="7"/>
  <c r="H64" i="7"/>
  <c r="G64" i="7"/>
  <c r="F64" i="7"/>
  <c r="E64" i="7"/>
  <c r="D64" i="7"/>
  <c r="C64" i="7"/>
  <c r="B64" i="7"/>
  <c r="H63" i="7"/>
  <c r="F63" i="7"/>
  <c r="D63" i="7"/>
  <c r="B63" i="7"/>
  <c r="A60" i="7"/>
  <c r="H58" i="7"/>
  <c r="G58" i="7"/>
  <c r="F58" i="7"/>
  <c r="E58" i="7"/>
  <c r="D58" i="7"/>
  <c r="C58" i="7"/>
  <c r="B58" i="7"/>
  <c r="H57" i="7"/>
  <c r="G57" i="7"/>
  <c r="F57" i="7"/>
  <c r="E57" i="7"/>
  <c r="D57" i="7"/>
  <c r="C57" i="7"/>
  <c r="B57" i="7"/>
  <c r="H56" i="7"/>
  <c r="F56" i="7"/>
  <c r="D56" i="7"/>
  <c r="B56" i="7"/>
  <c r="A53" i="7"/>
  <c r="H51" i="7"/>
  <c r="G51" i="7"/>
  <c r="F51" i="7"/>
  <c r="E51" i="7"/>
  <c r="D51" i="7"/>
  <c r="C51" i="7"/>
  <c r="B51" i="7"/>
  <c r="H50" i="7"/>
  <c r="G50" i="7"/>
  <c r="F50" i="7"/>
  <c r="E50" i="7"/>
  <c r="D50" i="7"/>
  <c r="C50" i="7"/>
  <c r="B50" i="7"/>
  <c r="H49" i="7"/>
  <c r="F49" i="7"/>
  <c r="D49" i="7"/>
  <c r="B49" i="7"/>
  <c r="H46" i="7"/>
  <c r="H48" i="7" s="1"/>
  <c r="G46" i="7"/>
  <c r="F46" i="7"/>
  <c r="E46" i="7"/>
  <c r="D46" i="7"/>
  <c r="D89" i="7" s="1"/>
  <c r="C46" i="7"/>
  <c r="B46" i="7"/>
  <c r="H25" i="7"/>
  <c r="H24" i="7"/>
  <c r="H23" i="7"/>
  <c r="H22" i="7"/>
  <c r="H20" i="7"/>
  <c r="E66" i="7"/>
  <c r="F68" i="10"/>
  <c r="E70" i="10"/>
  <c r="H73" i="10"/>
  <c r="C84" i="10"/>
  <c r="G84" i="10"/>
  <c r="E80" i="8"/>
  <c r="C70" i="10"/>
  <c r="G70" i="10"/>
  <c r="C73" i="10"/>
  <c r="E84" i="10"/>
  <c r="E94" i="7"/>
  <c r="G94" i="7"/>
  <c r="G90" i="7"/>
  <c r="B89" i="7"/>
  <c r="F89" i="7"/>
  <c r="C94" i="7"/>
  <c r="G87" i="7"/>
  <c r="D73" i="8"/>
  <c r="G73" i="8"/>
  <c r="E94" i="10"/>
  <c r="D75" i="10"/>
  <c r="E80" i="10"/>
  <c r="C68" i="10"/>
  <c r="E73" i="10"/>
  <c r="G73" i="10"/>
  <c r="B54" i="10"/>
  <c r="C59" i="10"/>
  <c r="H59" i="10"/>
  <c r="E62" i="10"/>
  <c r="E67" i="10" s="1"/>
  <c r="E35" i="10" s="1"/>
  <c r="H69" i="8"/>
  <c r="D48" i="8"/>
  <c r="E48" i="8"/>
  <c r="G69" i="8"/>
  <c r="C83" i="8"/>
  <c r="B90" i="10"/>
  <c r="D55" i="10"/>
  <c r="F62" i="10"/>
  <c r="C69" i="10"/>
  <c r="C76" i="10"/>
  <c r="G76" i="10"/>
  <c r="E76" i="8"/>
  <c r="E83" i="8"/>
  <c r="F83" i="8"/>
  <c r="B90" i="8"/>
  <c r="G48" i="7"/>
  <c r="B76" i="7"/>
  <c r="D83" i="7"/>
  <c r="D88" i="7" s="1"/>
  <c r="D38" i="7" s="1"/>
  <c r="E90" i="7"/>
  <c r="H62" i="7"/>
  <c r="F62" i="7"/>
  <c r="G69" i="7"/>
  <c r="G62" i="7"/>
  <c r="G55" i="7"/>
  <c r="D62" i="7"/>
  <c r="E69" i="7"/>
  <c r="D55" i="7"/>
  <c r="D76" i="7"/>
  <c r="H76" i="7"/>
  <c r="B83" i="7"/>
  <c r="C52" i="7"/>
  <c r="G52" i="7"/>
  <c r="E52" i="7"/>
  <c r="H21" i="9"/>
  <c r="D55" i="9"/>
  <c r="C62" i="9"/>
  <c r="B69" i="9"/>
  <c r="F69" i="9"/>
  <c r="C83" i="9"/>
  <c r="B90" i="9"/>
  <c r="D69" i="9"/>
  <c r="H69" i="9"/>
  <c r="C76" i="9"/>
  <c r="D90" i="9"/>
  <c r="D95" i="9" s="1"/>
  <c r="D39" i="9" s="1"/>
  <c r="H90" i="9"/>
  <c r="B62" i="9"/>
  <c r="D76" i="9"/>
  <c r="H76" i="9"/>
  <c r="B83" i="9"/>
  <c r="E90" i="9"/>
  <c r="H62" i="9"/>
  <c r="C69" i="9"/>
  <c r="B76" i="9"/>
  <c r="D83" i="9"/>
  <c r="H83" i="9"/>
  <c r="H88" i="9" s="1"/>
  <c r="H38" i="9" s="1"/>
  <c r="C90" i="9"/>
  <c r="C73" i="9"/>
  <c r="E73" i="9"/>
  <c r="B73" i="9"/>
  <c r="F73" i="9"/>
  <c r="B89" i="9"/>
  <c r="D94" i="9"/>
  <c r="B94" i="9"/>
  <c r="C94" i="9"/>
  <c r="C95" i="9" s="1"/>
  <c r="C39" i="9" s="1"/>
  <c r="E94" i="9"/>
  <c r="B87" i="9"/>
  <c r="C80" i="9"/>
  <c r="D73" i="9"/>
  <c r="C66" i="9"/>
  <c r="C67" i="9" s="1"/>
  <c r="C35" i="9" s="1"/>
  <c r="E66" i="10"/>
  <c r="E47" i="10"/>
  <c r="B52" i="10"/>
  <c r="C54" i="10"/>
  <c r="F66" i="10"/>
  <c r="E75" i="10"/>
  <c r="F80" i="10"/>
  <c r="B47" i="10"/>
  <c r="F47" i="10"/>
  <c r="C52" i="10"/>
  <c r="D54" i="10"/>
  <c r="B61" i="10"/>
  <c r="F61" i="10"/>
  <c r="F67" i="10" s="1"/>
  <c r="F35" i="10" s="1"/>
  <c r="C66" i="10"/>
  <c r="G66" i="10"/>
  <c r="D68" i="10"/>
  <c r="H68" i="10"/>
  <c r="B75" i="10"/>
  <c r="F75" i="10"/>
  <c r="C80" i="10"/>
  <c r="G80" i="10"/>
  <c r="G94" i="10"/>
  <c r="E61" i="10"/>
  <c r="B66" i="10"/>
  <c r="B80" i="10"/>
  <c r="C47" i="10"/>
  <c r="G47" i="10"/>
  <c r="E54" i="10"/>
  <c r="C61" i="10"/>
  <c r="G61" i="10"/>
  <c r="D66" i="10"/>
  <c r="E68" i="10"/>
  <c r="B73" i="10"/>
  <c r="C75" i="10"/>
  <c r="G75" i="10"/>
  <c r="D80" i="10"/>
  <c r="C66" i="7"/>
  <c r="C73" i="7"/>
  <c r="E87" i="7"/>
  <c r="F73" i="8"/>
  <c r="E87" i="8"/>
  <c r="E59" i="9"/>
  <c r="E87" i="9"/>
  <c r="E80" i="9"/>
  <c r="C87" i="9"/>
  <c r="C87" i="7"/>
  <c r="E73" i="8"/>
  <c r="B80" i="8"/>
  <c r="F80" i="8"/>
  <c r="D87" i="8"/>
  <c r="B94" i="8"/>
  <c r="F94" i="8"/>
  <c r="B66" i="9"/>
  <c r="B80" i="9"/>
  <c r="F80" i="9"/>
  <c r="D87" i="9"/>
  <c r="C47" i="9"/>
  <c r="F94" i="9"/>
  <c r="F87" i="9"/>
  <c r="G80" i="9"/>
  <c r="G73" i="9"/>
  <c r="G66" i="9"/>
  <c r="G94" i="9"/>
  <c r="G87" i="9"/>
  <c r="H52" i="9"/>
  <c r="C54" i="9"/>
  <c r="E54" i="9"/>
  <c r="G54" i="9"/>
  <c r="C61" i="9"/>
  <c r="E61" i="9"/>
  <c r="C68" i="9"/>
  <c r="E68" i="9"/>
  <c r="C75" i="9"/>
  <c r="G75" i="9"/>
  <c r="C82" i="9"/>
  <c r="E82" i="9"/>
  <c r="G82" i="9"/>
  <c r="C89" i="9"/>
  <c r="E89" i="9"/>
  <c r="D47" i="9"/>
  <c r="D54" i="9"/>
  <c r="H54" i="9"/>
  <c r="B61" i="9"/>
  <c r="D61" i="9"/>
  <c r="B68" i="9"/>
  <c r="D68" i="9"/>
  <c r="H68" i="9"/>
  <c r="B75" i="9"/>
  <c r="D75" i="9"/>
  <c r="F75" i="9"/>
  <c r="H75" i="9"/>
  <c r="H81" i="9" s="1"/>
  <c r="H37" i="9" s="1"/>
  <c r="B82" i="9"/>
  <c r="D82" i="9"/>
  <c r="H82" i="9"/>
  <c r="G94" i="8"/>
  <c r="G87" i="8"/>
  <c r="G80" i="8"/>
  <c r="H59" i="8"/>
  <c r="G59" i="8"/>
  <c r="F59" i="8"/>
  <c r="F60" i="8" s="1"/>
  <c r="F34" i="8" s="1"/>
  <c r="E59" i="8"/>
  <c r="D59" i="8"/>
  <c r="C59" i="8"/>
  <c r="C47" i="8"/>
  <c r="E47" i="8"/>
  <c r="G47" i="8"/>
  <c r="D52" i="8"/>
  <c r="F52" i="8"/>
  <c r="C54" i="8"/>
  <c r="E54" i="8"/>
  <c r="G54" i="8"/>
  <c r="C61" i="8"/>
  <c r="E61" i="8"/>
  <c r="C68" i="8"/>
  <c r="G68" i="8"/>
  <c r="C75" i="8"/>
  <c r="E75" i="8"/>
  <c r="G75" i="8"/>
  <c r="C82" i="8"/>
  <c r="E82" i="8"/>
  <c r="G82" i="8"/>
  <c r="C89" i="8"/>
  <c r="E89" i="8"/>
  <c r="G89" i="8"/>
  <c r="D47" i="8"/>
  <c r="F47" i="8"/>
  <c r="H47" i="8"/>
  <c r="D54" i="8"/>
  <c r="F54" i="8"/>
  <c r="H54" i="8"/>
  <c r="B61" i="8"/>
  <c r="D61" i="8"/>
  <c r="F61" i="8"/>
  <c r="F68" i="8"/>
  <c r="H68" i="8"/>
  <c r="D75" i="8"/>
  <c r="F75" i="8"/>
  <c r="H75" i="8"/>
  <c r="B82" i="8"/>
  <c r="D82" i="8"/>
  <c r="F82" i="8"/>
  <c r="H82" i="8"/>
  <c r="G66" i="7"/>
  <c r="E73" i="7"/>
  <c r="H47" i="7"/>
  <c r="G73" i="7"/>
  <c r="H52" i="7"/>
  <c r="H54" i="7"/>
  <c r="H61" i="7"/>
  <c r="H67" i="7" s="1"/>
  <c r="H35" i="7" s="1"/>
  <c r="H68" i="7"/>
  <c r="F47" i="7"/>
  <c r="F68" i="7"/>
  <c r="F61" i="7"/>
  <c r="D47" i="7"/>
  <c r="D61" i="7"/>
  <c r="D68" i="7"/>
  <c r="B47" i="7"/>
  <c r="B54" i="7"/>
  <c r="B68" i="7"/>
  <c r="B61" i="7"/>
  <c r="C47" i="7"/>
  <c r="E47" i="7"/>
  <c r="G47" i="7"/>
  <c r="C49" i="7"/>
  <c r="E49" i="7"/>
  <c r="G49" i="7"/>
  <c r="B52" i="7"/>
  <c r="D52" i="7"/>
  <c r="F52" i="7"/>
  <c r="C54" i="7"/>
  <c r="E54" i="7"/>
  <c r="G54" i="7"/>
  <c r="C56" i="7"/>
  <c r="E56" i="7"/>
  <c r="G56" i="7"/>
  <c r="D59" i="7"/>
  <c r="C61" i="7"/>
  <c r="E61" i="7"/>
  <c r="G61" i="7"/>
  <c r="G67" i="7" s="1"/>
  <c r="G35" i="7" s="1"/>
  <c r="C63" i="7"/>
  <c r="E63" i="7"/>
  <c r="G63" i="7"/>
  <c r="B66" i="7"/>
  <c r="D66" i="7"/>
  <c r="F66" i="7"/>
  <c r="C68" i="7"/>
  <c r="E68" i="7"/>
  <c r="G68" i="7"/>
  <c r="C70" i="7"/>
  <c r="E70" i="7"/>
  <c r="G70" i="7"/>
  <c r="B73" i="7"/>
  <c r="D73" i="7"/>
  <c r="F73" i="7"/>
  <c r="C77" i="7"/>
  <c r="E77" i="7"/>
  <c r="G77" i="7"/>
  <c r="F80" i="7"/>
  <c r="C82" i="7"/>
  <c r="E82" i="7"/>
  <c r="G82" i="7"/>
  <c r="C84" i="7"/>
  <c r="E84" i="7"/>
  <c r="G84" i="7"/>
  <c r="B87" i="7"/>
  <c r="D87" i="7"/>
  <c r="F87" i="7"/>
  <c r="C89" i="7"/>
  <c r="E89" i="7"/>
  <c r="G89" i="7"/>
  <c r="C91" i="7"/>
  <c r="E91" i="7"/>
  <c r="G91" i="7"/>
  <c r="B94" i="7"/>
  <c r="D94" i="7"/>
  <c r="F94" i="7"/>
  <c r="D75" i="7"/>
  <c r="B82" i="7"/>
  <c r="D82" i="7"/>
  <c r="F82" i="7"/>
  <c r="H82" i="7"/>
  <c r="E95" i="9"/>
  <c r="E39" i="9" s="1"/>
  <c r="B81" i="9" l="1"/>
  <c r="B37" i="9" s="1"/>
  <c r="C81" i="9"/>
  <c r="C37" i="9" s="1"/>
  <c r="H95" i="9"/>
  <c r="H39" i="9" s="1"/>
  <c r="C88" i="9"/>
  <c r="C38" i="9" s="1"/>
  <c r="H74" i="9"/>
  <c r="H36" i="9" s="1"/>
  <c r="E88" i="8"/>
  <c r="E38" i="8" s="1"/>
  <c r="E95" i="7"/>
  <c r="E39" i="7" s="1"/>
  <c r="D67" i="7"/>
  <c r="D35" i="7" s="1"/>
  <c r="E74" i="7"/>
  <c r="E36" i="7" s="1"/>
  <c r="G95" i="7"/>
  <c r="G39" i="7" s="1"/>
  <c r="C74" i="10"/>
  <c r="C36" i="10" s="1"/>
  <c r="E81" i="8"/>
  <c r="E37" i="8" s="1"/>
  <c r="G74" i="8"/>
  <c r="G36" i="8" s="1"/>
  <c r="G74" i="7"/>
  <c r="G36" i="7" s="1"/>
  <c r="C81" i="10"/>
  <c r="C37" i="10" s="1"/>
  <c r="B88" i="9"/>
  <c r="B38" i="9" s="1"/>
  <c r="D81" i="9"/>
  <c r="D37" i="9" s="1"/>
  <c r="D88" i="9"/>
  <c r="D38" i="9" s="1"/>
  <c r="B67" i="9"/>
  <c r="B35" i="9" s="1"/>
  <c r="B95" i="9"/>
  <c r="B39" i="9" s="1"/>
  <c r="H74" i="8"/>
  <c r="H36" i="8" s="1"/>
  <c r="B95" i="8"/>
  <c r="B39" i="8" s="1"/>
  <c r="G53" i="7"/>
  <c r="G33" i="7" s="1"/>
  <c r="H53" i="7"/>
  <c r="H33" i="7" s="1"/>
  <c r="B88" i="7"/>
  <c r="B38" i="7" s="1"/>
  <c r="F67" i="7"/>
  <c r="F35" i="7" s="1"/>
  <c r="H55" i="8"/>
  <c r="H60" i="8" s="1"/>
  <c r="H34" i="8" s="1"/>
  <c r="G60" i="8"/>
  <c r="G34" i="8" s="1"/>
  <c r="H88" i="8"/>
  <c r="H38" i="8" s="1"/>
  <c r="F76" i="8"/>
  <c r="F81" i="8" s="1"/>
  <c r="F37" i="8" s="1"/>
  <c r="D83" i="8"/>
  <c r="D88" i="8" s="1"/>
  <c r="D38" i="8" s="1"/>
  <c r="G76" i="8"/>
  <c r="G81" i="8" s="1"/>
  <c r="G37" i="8" s="1"/>
  <c r="G55" i="8"/>
  <c r="H83" i="8"/>
  <c r="C76" i="8"/>
  <c r="D53" i="8"/>
  <c r="D33" i="8" s="1"/>
  <c r="E69" i="8"/>
  <c r="D76" i="8"/>
  <c r="H26" i="9"/>
  <c r="H28" i="9" s="1"/>
  <c r="B74" i="9"/>
  <c r="B36" i="9" s="1"/>
  <c r="E76" i="9"/>
  <c r="C55" i="10"/>
  <c r="C60" i="10" s="1"/>
  <c r="C34" i="10" s="1"/>
  <c r="G81" i="10"/>
  <c r="G37" i="10" s="1"/>
  <c r="F48" i="10"/>
  <c r="F74" i="10"/>
  <c r="F36" i="10" s="1"/>
  <c r="F76" i="10"/>
  <c r="F81" i="10" s="1"/>
  <c r="F37" i="10" s="1"/>
  <c r="G69" i="10"/>
  <c r="G74" i="10" s="1"/>
  <c r="G36" i="10" s="1"/>
  <c r="B76" i="10"/>
  <c r="B81" i="10" s="1"/>
  <c r="B37" i="10" s="1"/>
  <c r="D76" i="10"/>
  <c r="D81" i="10" s="1"/>
  <c r="D37" i="10" s="1"/>
  <c r="D60" i="9"/>
  <c r="D34" i="9" s="1"/>
  <c r="F61" i="9"/>
  <c r="F82" i="9"/>
  <c r="F89" i="9"/>
  <c r="F68" i="9"/>
  <c r="F74" i="9" s="1"/>
  <c r="F36" i="9" s="1"/>
  <c r="F76" i="9"/>
  <c r="F81" i="9" s="1"/>
  <c r="F37" i="9" s="1"/>
  <c r="E52" i="9"/>
  <c r="C52" i="9"/>
  <c r="D48" i="9"/>
  <c r="B48" i="9"/>
  <c r="G52" i="9"/>
  <c r="H48" i="9"/>
  <c r="F48" i="9"/>
  <c r="B47" i="9"/>
  <c r="B52" i="9"/>
  <c r="F47" i="9"/>
  <c r="G47" i="9"/>
  <c r="D52" i="9"/>
  <c r="H47" i="9"/>
  <c r="E47" i="9"/>
  <c r="F52" i="9"/>
  <c r="E87" i="10"/>
  <c r="H83" i="10"/>
  <c r="G82" i="10"/>
  <c r="G87" i="10"/>
  <c r="C83" i="10"/>
  <c r="F82" i="10"/>
  <c r="G83" i="10"/>
  <c r="D82" i="10"/>
  <c r="F83" i="10"/>
  <c r="H87" i="10"/>
  <c r="E83" i="10"/>
  <c r="C82" i="10"/>
  <c r="B82" i="10"/>
  <c r="C87" i="10"/>
  <c r="D87" i="10"/>
  <c r="G89" i="9"/>
  <c r="G95" i="9" s="1"/>
  <c r="G39" i="9" s="1"/>
  <c r="G68" i="9"/>
  <c r="G76" i="9"/>
  <c r="G81" i="9" s="1"/>
  <c r="G37" i="9" s="1"/>
  <c r="G69" i="9"/>
  <c r="G83" i="9"/>
  <c r="G88" i="9" s="1"/>
  <c r="G38" i="9" s="1"/>
  <c r="E82" i="10"/>
  <c r="H52" i="10"/>
  <c r="H47" i="10"/>
  <c r="G48" i="10"/>
  <c r="G52" i="10"/>
  <c r="G53" i="10" s="1"/>
  <c r="G33" i="10" s="1"/>
  <c r="D52" i="10"/>
  <c r="E48" i="10"/>
  <c r="C48" i="10"/>
  <c r="C53" i="10" s="1"/>
  <c r="C33" i="10" s="1"/>
  <c r="D47" i="10"/>
  <c r="F52" i="10"/>
  <c r="E52" i="10"/>
  <c r="B48" i="10"/>
  <c r="B53" i="10" s="1"/>
  <c r="B33" i="10" s="1"/>
  <c r="D48" i="10"/>
  <c r="H48" i="10"/>
  <c r="H82" i="10"/>
  <c r="E48" i="9"/>
  <c r="H80" i="7"/>
  <c r="G76" i="7"/>
  <c r="C75" i="7"/>
  <c r="G80" i="7"/>
  <c r="E75" i="7"/>
  <c r="E76" i="7"/>
  <c r="C80" i="7"/>
  <c r="G75" i="7"/>
  <c r="B75" i="7"/>
  <c r="C76" i="7"/>
  <c r="E80" i="7"/>
  <c r="F75" i="7"/>
  <c r="F76" i="7"/>
  <c r="B80" i="7"/>
  <c r="H75" i="7"/>
  <c r="D80" i="7"/>
  <c r="D81" i="7" s="1"/>
  <c r="D37" i="7" s="1"/>
  <c r="B55" i="8"/>
  <c r="B47" i="8"/>
  <c r="B68" i="8"/>
  <c r="B52" i="8"/>
  <c r="B54" i="8"/>
  <c r="B75" i="8"/>
  <c r="B83" i="8"/>
  <c r="H61" i="10"/>
  <c r="H55" i="10"/>
  <c r="H75" i="10"/>
  <c r="H76" i="10"/>
  <c r="H69" i="10"/>
  <c r="B83" i="10"/>
  <c r="H59" i="7"/>
  <c r="F54" i="7"/>
  <c r="E59" i="7"/>
  <c r="C55" i="7"/>
  <c r="F55" i="7"/>
  <c r="B59" i="7"/>
  <c r="H55" i="7"/>
  <c r="C59" i="7"/>
  <c r="D54" i="7"/>
  <c r="D60" i="7" s="1"/>
  <c r="D34" i="7" s="1"/>
  <c r="F59" i="7"/>
  <c r="B55" i="7"/>
  <c r="G59" i="7"/>
  <c r="G60" i="7" s="1"/>
  <c r="G34" i="7" s="1"/>
  <c r="H66" i="8"/>
  <c r="F66" i="8"/>
  <c r="C62" i="8"/>
  <c r="G61" i="8"/>
  <c r="H61" i="8"/>
  <c r="E66" i="8"/>
  <c r="D66" i="8"/>
  <c r="C66" i="8"/>
  <c r="C67" i="8" s="1"/>
  <c r="C35" i="8" s="1"/>
  <c r="B62" i="8"/>
  <c r="E62" i="8"/>
  <c r="E67" i="8" s="1"/>
  <c r="E35" i="8" s="1"/>
  <c r="B66" i="8"/>
  <c r="G66" i="8"/>
  <c r="D62" i="8"/>
  <c r="G62" i="8"/>
  <c r="F62" i="8"/>
  <c r="H62" i="8"/>
  <c r="H74" i="10"/>
  <c r="H36" i="10" s="1"/>
  <c r="F83" i="9"/>
  <c r="G48" i="9"/>
  <c r="D83" i="10"/>
  <c r="C48" i="9"/>
  <c r="C53" i="9" s="1"/>
  <c r="C33" i="9" s="1"/>
  <c r="E55" i="7"/>
  <c r="F90" i="9"/>
  <c r="H59" i="9"/>
  <c r="H55" i="9"/>
  <c r="B55" i="9"/>
  <c r="D59" i="9"/>
  <c r="F55" i="9"/>
  <c r="C55" i="9"/>
  <c r="C60" i="9" s="1"/>
  <c r="C34" i="9" s="1"/>
  <c r="E55" i="9"/>
  <c r="E60" i="9" s="1"/>
  <c r="E34" i="9" s="1"/>
  <c r="G59" i="9"/>
  <c r="G55" i="9"/>
  <c r="C59" i="9"/>
  <c r="B59" i="9"/>
  <c r="B54" i="9"/>
  <c r="F59" i="9"/>
  <c r="H94" i="10"/>
  <c r="G90" i="10"/>
  <c r="C89" i="10"/>
  <c r="B89" i="10"/>
  <c r="G89" i="10"/>
  <c r="H90" i="10"/>
  <c r="F89" i="10"/>
  <c r="D94" i="10"/>
  <c r="C90" i="10"/>
  <c r="C94" i="10"/>
  <c r="F90" i="10"/>
  <c r="D90" i="10"/>
  <c r="E90" i="10"/>
  <c r="E89" i="10"/>
  <c r="H89" i="10"/>
  <c r="B94" i="10"/>
  <c r="D89" i="10"/>
  <c r="F94" i="10"/>
  <c r="G88" i="7"/>
  <c r="G38" i="7" s="1"/>
  <c r="F54" i="9"/>
  <c r="B87" i="10"/>
  <c r="F87" i="10"/>
  <c r="B62" i="7"/>
  <c r="B67" i="7" s="1"/>
  <c r="B35" i="7" s="1"/>
  <c r="H21" i="7"/>
  <c r="H26" i="7" s="1"/>
  <c r="H28" i="7" s="1"/>
  <c r="G83" i="7"/>
  <c r="F83" i="7"/>
  <c r="F88" i="7" s="1"/>
  <c r="F38" i="7" s="1"/>
  <c r="C69" i="7"/>
  <c r="C74" i="7" s="1"/>
  <c r="C36" i="7" s="1"/>
  <c r="D90" i="7"/>
  <c r="D95" i="7" s="1"/>
  <c r="D39" i="7" s="1"/>
  <c r="E83" i="7"/>
  <c r="E88" i="7" s="1"/>
  <c r="E38" i="7" s="1"/>
  <c r="C90" i="7"/>
  <c r="C95" i="7" s="1"/>
  <c r="C39" i="7" s="1"/>
  <c r="B48" i="7"/>
  <c r="B53" i="7" s="1"/>
  <c r="B33" i="7" s="1"/>
  <c r="C83" i="7"/>
  <c r="C88" i="7" s="1"/>
  <c r="C38" i="7" s="1"/>
  <c r="F48" i="7"/>
  <c r="F53" i="7" s="1"/>
  <c r="F33" i="7" s="1"/>
  <c r="H90" i="7"/>
  <c r="D48" i="7"/>
  <c r="D53" i="7" s="1"/>
  <c r="D33" i="7" s="1"/>
  <c r="B90" i="7"/>
  <c r="B95" i="7" s="1"/>
  <c r="B39" i="7" s="1"/>
  <c r="E62" i="7"/>
  <c r="E67" i="7" s="1"/>
  <c r="E35" i="7" s="1"/>
  <c r="C62" i="7"/>
  <c r="C67" i="7" s="1"/>
  <c r="C35" i="7" s="1"/>
  <c r="F90" i="7"/>
  <c r="F95" i="7" s="1"/>
  <c r="F39" i="7" s="1"/>
  <c r="B69" i="7"/>
  <c r="B74" i="7" s="1"/>
  <c r="B36" i="7" s="1"/>
  <c r="D69" i="7"/>
  <c r="D74" i="7" s="1"/>
  <c r="D36" i="7" s="1"/>
  <c r="C48" i="7"/>
  <c r="C53" i="7" s="1"/>
  <c r="C33" i="7" s="1"/>
  <c r="E48" i="7"/>
  <c r="E53" i="7" s="1"/>
  <c r="E33" i="7" s="1"/>
  <c r="F69" i="7"/>
  <c r="F74" i="7" s="1"/>
  <c r="F36" i="7" s="1"/>
  <c r="E55" i="10"/>
  <c r="G59" i="10"/>
  <c r="C73" i="8"/>
  <c r="D73" i="10"/>
  <c r="E75" i="9"/>
  <c r="B73" i="8"/>
  <c r="E83" i="9"/>
  <c r="E88" i="9" s="1"/>
  <c r="E38" i="9" s="1"/>
  <c r="H83" i="7"/>
  <c r="H88" i="7" s="1"/>
  <c r="H38" i="7" s="1"/>
  <c r="B62" i="10"/>
  <c r="B67" i="10" s="1"/>
  <c r="B35" i="10" s="1"/>
  <c r="C55" i="8"/>
  <c r="C60" i="8" s="1"/>
  <c r="C34" i="8" s="1"/>
  <c r="D90" i="8"/>
  <c r="D55" i="8"/>
  <c r="D60" i="8" s="1"/>
  <c r="D34" i="8" s="1"/>
  <c r="C62" i="10"/>
  <c r="C67" i="10" s="1"/>
  <c r="C35" i="10" s="1"/>
  <c r="D80" i="8"/>
  <c r="H89" i="7"/>
  <c r="H95" i="7" s="1"/>
  <c r="H39" i="7" s="1"/>
  <c r="B68" i="10"/>
  <c r="D89" i="8"/>
  <c r="H52" i="8"/>
  <c r="G54" i="10"/>
  <c r="E69" i="9"/>
  <c r="E74" i="9" s="1"/>
  <c r="E36" i="9" s="1"/>
  <c r="B76" i="8"/>
  <c r="E55" i="8"/>
  <c r="E60" i="8" s="1"/>
  <c r="E34" i="8" s="1"/>
  <c r="G62" i="10"/>
  <c r="G67" i="10" s="1"/>
  <c r="G35" i="10" s="1"/>
  <c r="G48" i="8"/>
  <c r="G83" i="8"/>
  <c r="G88" i="8" s="1"/>
  <c r="G38" i="8" s="1"/>
  <c r="H48" i="8"/>
  <c r="C80" i="8"/>
  <c r="D61" i="10"/>
  <c r="E66" i="9"/>
  <c r="F62" i="9"/>
  <c r="H69" i="7"/>
  <c r="H74" i="7" s="1"/>
  <c r="H36" i="7" s="1"/>
  <c r="F69" i="8"/>
  <c r="F74" i="8" s="1"/>
  <c r="F36" i="8" s="1"/>
  <c r="F48" i="8"/>
  <c r="F53" i="8" s="1"/>
  <c r="F33" i="8" s="1"/>
  <c r="G55" i="10"/>
  <c r="H21" i="8"/>
  <c r="H26" i="8" s="1"/>
  <c r="H28" i="8" s="1"/>
  <c r="H76" i="8"/>
  <c r="H81" i="8" s="1"/>
  <c r="H37" i="8" s="1"/>
  <c r="C48" i="8"/>
  <c r="C53" i="8" s="1"/>
  <c r="C33" i="8" s="1"/>
  <c r="D69" i="10"/>
  <c r="B87" i="8"/>
  <c r="D59" i="10"/>
  <c r="D60" i="10" s="1"/>
  <c r="D34" i="10" s="1"/>
  <c r="E52" i="8"/>
  <c r="E53" i="8" s="1"/>
  <c r="E33" i="8" s="1"/>
  <c r="B69" i="8"/>
  <c r="B48" i="8"/>
  <c r="E76" i="10"/>
  <c r="E81" i="10" s="1"/>
  <c r="E37" i="10" s="1"/>
  <c r="B55" i="10"/>
  <c r="G90" i="8"/>
  <c r="G95" i="8" s="1"/>
  <c r="G39" i="8" s="1"/>
  <c r="C69" i="8"/>
  <c r="F87" i="8"/>
  <c r="F88" i="8" s="1"/>
  <c r="F38" i="8" s="1"/>
  <c r="F90" i="8"/>
  <c r="D66" i="9"/>
  <c r="D62" i="9"/>
  <c r="D67" i="9" s="1"/>
  <c r="D35" i="9" s="1"/>
  <c r="E69" i="10"/>
  <c r="E74" i="10" s="1"/>
  <c r="E36" i="10" s="1"/>
  <c r="E59" i="10"/>
  <c r="H21" i="10"/>
  <c r="H26" i="10" s="1"/>
  <c r="H28" i="10" s="1"/>
  <c r="C87" i="8"/>
  <c r="C88" i="8" s="1"/>
  <c r="C38" i="8" s="1"/>
  <c r="G52" i="8"/>
  <c r="F89" i="8"/>
  <c r="C94" i="8"/>
  <c r="D68" i="8"/>
  <c r="E68" i="8"/>
  <c r="H61" i="9"/>
  <c r="H67" i="9" s="1"/>
  <c r="H35" i="9" s="1"/>
  <c r="G61" i="9"/>
  <c r="G67" i="9" s="1"/>
  <c r="G35" i="9" s="1"/>
  <c r="F66" i="9"/>
  <c r="B59" i="10"/>
  <c r="H54" i="10"/>
  <c r="H60" i="10" s="1"/>
  <c r="H34" i="10" s="1"/>
  <c r="E62" i="9"/>
  <c r="G62" i="9"/>
  <c r="H62" i="10"/>
  <c r="D94" i="8"/>
  <c r="D62" i="10"/>
  <c r="B69" i="10"/>
  <c r="D69" i="8"/>
  <c r="F54" i="10"/>
  <c r="E94" i="8"/>
  <c r="E90" i="8"/>
  <c r="E95" i="8" s="1"/>
  <c r="E39" i="8" s="1"/>
  <c r="H90" i="8"/>
  <c r="C90" i="8"/>
  <c r="F55" i="10"/>
  <c r="H89" i="8"/>
  <c r="E95" i="10" l="1"/>
  <c r="E39" i="10" s="1"/>
  <c r="F60" i="10"/>
  <c r="F34" i="10" s="1"/>
  <c r="B74" i="10"/>
  <c r="B36" i="10" s="1"/>
  <c r="E74" i="8"/>
  <c r="E36" i="8" s="1"/>
  <c r="C81" i="8"/>
  <c r="C37" i="8" s="1"/>
  <c r="F67" i="8"/>
  <c r="F35" i="8" s="1"/>
  <c r="E53" i="10"/>
  <c r="E33" i="10" s="1"/>
  <c r="B60" i="10"/>
  <c r="B34" i="10" s="1"/>
  <c r="D67" i="8"/>
  <c r="D35" i="8" s="1"/>
  <c r="E60" i="7"/>
  <c r="E34" i="7" s="1"/>
  <c r="H81" i="7"/>
  <c r="H37" i="7" s="1"/>
  <c r="E60" i="10"/>
  <c r="E34" i="10" s="1"/>
  <c r="D53" i="10"/>
  <c r="D33" i="10" s="1"/>
  <c r="E67" i="9"/>
  <c r="E35" i="9" s="1"/>
  <c r="G60" i="9"/>
  <c r="G34" i="9" s="1"/>
  <c r="D53" i="9"/>
  <c r="D33" i="9" s="1"/>
  <c r="G53" i="8"/>
  <c r="G33" i="8" s="1"/>
  <c r="C74" i="8"/>
  <c r="C36" i="8" s="1"/>
  <c r="B67" i="8"/>
  <c r="B35" i="8" s="1"/>
  <c r="C95" i="8"/>
  <c r="C39" i="8" s="1"/>
  <c r="B88" i="8"/>
  <c r="B38" i="8" s="1"/>
  <c r="C81" i="7"/>
  <c r="C37" i="7" s="1"/>
  <c r="C60" i="7"/>
  <c r="C34" i="7" s="1"/>
  <c r="B81" i="7"/>
  <c r="B37" i="7" s="1"/>
  <c r="H60" i="7"/>
  <c r="H34" i="7" s="1"/>
  <c r="D81" i="8"/>
  <c r="D37" i="8" s="1"/>
  <c r="E81" i="7"/>
  <c r="E37" i="7" s="1"/>
  <c r="F81" i="7"/>
  <c r="F37" i="7" s="1"/>
  <c r="H60" i="9"/>
  <c r="H34" i="9" s="1"/>
  <c r="E81" i="9"/>
  <c r="E37" i="9" s="1"/>
  <c r="H53" i="9"/>
  <c r="H33" i="9" s="1"/>
  <c r="H53" i="10"/>
  <c r="H33" i="10" s="1"/>
  <c r="D88" i="10"/>
  <c r="D38" i="10" s="1"/>
  <c r="F53" i="10"/>
  <c r="F33" i="10" s="1"/>
  <c r="H81" i="10"/>
  <c r="H37" i="10" s="1"/>
  <c r="D74" i="10"/>
  <c r="D36" i="10" s="1"/>
  <c r="H53" i="8"/>
  <c r="H33" i="8" s="1"/>
  <c r="G74" i="9"/>
  <c r="G36" i="9" s="1"/>
  <c r="G53" i="9"/>
  <c r="G33" i="9" s="1"/>
  <c r="B60" i="9"/>
  <c r="B34" i="9" s="1"/>
  <c r="H67" i="10"/>
  <c r="H35" i="10" s="1"/>
  <c r="E88" i="10"/>
  <c r="E38" i="10" s="1"/>
  <c r="F88" i="10"/>
  <c r="F38" i="10" s="1"/>
  <c r="F53" i="9"/>
  <c r="F33" i="9" s="1"/>
  <c r="F95" i="9"/>
  <c r="F39" i="9" s="1"/>
  <c r="F88" i="9"/>
  <c r="F38" i="9" s="1"/>
  <c r="D74" i="8"/>
  <c r="D36" i="8" s="1"/>
  <c r="F60" i="9"/>
  <c r="F34" i="9" s="1"/>
  <c r="H67" i="8"/>
  <c r="H35" i="8" s="1"/>
  <c r="B81" i="8"/>
  <c r="B37" i="8" s="1"/>
  <c r="B53" i="9"/>
  <c r="B33" i="9" s="1"/>
  <c r="F67" i="9"/>
  <c r="F35" i="9" s="1"/>
  <c r="G67" i="8"/>
  <c r="G35" i="8" s="1"/>
  <c r="B60" i="8"/>
  <c r="B34" i="8" s="1"/>
  <c r="G88" i="10"/>
  <c r="G38" i="10" s="1"/>
  <c r="F95" i="8"/>
  <c r="F39" i="8" s="1"/>
  <c r="F95" i="10"/>
  <c r="F39" i="10" s="1"/>
  <c r="G81" i="7"/>
  <c r="G37" i="7" s="1"/>
  <c r="F60" i="7"/>
  <c r="F34" i="7" s="1"/>
  <c r="B74" i="8"/>
  <c r="B36" i="8" s="1"/>
  <c r="B88" i="10"/>
  <c r="B38" i="10" s="1"/>
  <c r="H95" i="8"/>
  <c r="H39" i="8" s="1"/>
  <c r="G60" i="10"/>
  <c r="G34" i="10" s="1"/>
  <c r="D95" i="10"/>
  <c r="D39" i="10" s="1"/>
  <c r="G95" i="10"/>
  <c r="G39" i="10" s="1"/>
  <c r="B53" i="8"/>
  <c r="B33" i="8" s="1"/>
  <c r="H88" i="10"/>
  <c r="H38" i="10" s="1"/>
  <c r="C88" i="10"/>
  <c r="C38" i="10" s="1"/>
  <c r="D67" i="10"/>
  <c r="D35" i="10" s="1"/>
  <c r="B95" i="10"/>
  <c r="B39" i="10" s="1"/>
  <c r="D95" i="8"/>
  <c r="D39" i="8" s="1"/>
  <c r="H95" i="10"/>
  <c r="H39" i="10" s="1"/>
  <c r="C95" i="10"/>
  <c r="C39" i="10" s="1"/>
  <c r="B60" i="7"/>
  <c r="B34" i="7" s="1"/>
  <c r="E53" i="9"/>
  <c r="E33" i="9" s="1"/>
</calcChain>
</file>

<file path=xl/sharedStrings.xml><?xml version="1.0" encoding="utf-8"?>
<sst xmlns="http://schemas.openxmlformats.org/spreadsheetml/2006/main" count="287" uniqueCount="123">
  <si>
    <t>Loan Rate</t>
  </si>
  <si>
    <t>1=use</t>
  </si>
  <si>
    <t>0=skip</t>
  </si>
  <si>
    <t>Yield</t>
  </si>
  <si>
    <t>Election</t>
  </si>
  <si>
    <t>Price</t>
  </si>
  <si>
    <t>APH Yield</t>
  </si>
  <si>
    <t>(%)</t>
  </si>
  <si>
    <t>Price:</t>
  </si>
  <si>
    <t>Strike:</t>
  </si>
  <si>
    <t>Premium:</t>
  </si>
  <si>
    <t>Futures:</t>
  </si>
  <si>
    <t>Yield:</t>
  </si>
  <si>
    <t>Cash:</t>
  </si>
  <si>
    <t>Ratio:</t>
  </si>
  <si>
    <t>LDP:</t>
  </si>
  <si>
    <t>Sell Futures</t>
  </si>
  <si>
    <t>Buy Puts</t>
  </si>
  <si>
    <t>Buy Calls</t>
  </si>
  <si>
    <t>Puts:</t>
  </si>
  <si>
    <t>Calls:</t>
  </si>
  <si>
    <t>Revenue</t>
  </si>
  <si>
    <t>Inputs</t>
  </si>
  <si>
    <t>Risk Management Toolbox</t>
  </si>
  <si>
    <t>Upper Limit</t>
  </si>
  <si>
    <t>"What if?" Scenario</t>
  </si>
  <si>
    <t xml:space="preserve"> </t>
  </si>
  <si>
    <t>Premium</t>
  </si>
  <si>
    <t>Yield Protection</t>
  </si>
  <si>
    <t>Revenue Protection</t>
  </si>
  <si>
    <t>Harvest Price Excl.</t>
  </si>
  <si>
    <t>n/a</t>
  </si>
  <si>
    <t>Insurance:</t>
  </si>
  <si>
    <t>Costs</t>
  </si>
  <si>
    <t>Net</t>
  </si>
  <si>
    <t>Scenario Grid</t>
  </si>
  <si>
    <t>RMA Harvest</t>
  </si>
  <si>
    <t>RMA Projected Price</t>
  </si>
  <si>
    <t>Estimated Basis</t>
  </si>
  <si>
    <t>Risk Calculator</t>
  </si>
  <si>
    <t>DISCLAIMER</t>
  </si>
  <si>
    <t xml:space="preserve"> Risk Calculator - Corn</t>
  </si>
  <si>
    <t xml:space="preserve">Date: </t>
  </si>
  <si>
    <t xml:space="preserve"> Risk Calculator - Spring Wheat</t>
  </si>
  <si>
    <t>Date</t>
  </si>
  <si>
    <t xml:space="preserve">Date </t>
  </si>
  <si>
    <t xml:space="preserve"> Risk Calculator - Winter Wheat</t>
  </si>
  <si>
    <t>Using the Risk Calculator</t>
  </si>
  <si>
    <t>"What if?" Scenarios</t>
  </si>
  <si>
    <t>Suggested Scenarios</t>
  </si>
  <si>
    <t xml:space="preserve"> Risk Calculator - Soybeans</t>
  </si>
  <si>
    <t xml:space="preserve">This spreadsheet is designed to combine crop insurance, government programs, and marketing </t>
  </si>
  <si>
    <t xml:space="preserve">and a one-screen display.  </t>
  </si>
  <si>
    <t xml:space="preserve">Producers have several risk management tools available for crops. Government programs provide </t>
  </si>
  <si>
    <t xml:space="preserve">a minimal amount of price protection with the loan rate or loan deficiency payment (LDP). Crop </t>
  </si>
  <si>
    <t xml:space="preserve">insurance products cover yield risk and may include price protection. Risk management tools that </t>
  </si>
  <si>
    <t xml:space="preserve">cover prices often mirror standard futures and options contracts. Weather eventually determines </t>
  </si>
  <si>
    <t xml:space="preserve">given commodity. </t>
  </si>
  <si>
    <t xml:space="preserve">local and national yields, which ultimately combine with market forces to determine prices for a </t>
  </si>
  <si>
    <t xml:space="preserve">The spreadsheet "Risk Calculator" is designed to combine different risk management tactics to see </t>
  </si>
  <si>
    <t xml:space="preserve">how they affect crop revenue. Begin by completing the Inputs section for a specific crop and </t>
  </si>
  <si>
    <t xml:space="preserve">entered in the "What if?" Scenario section - giving the revenue of the crop, net of any risk </t>
  </si>
  <si>
    <t xml:space="preserve">management costs. Production cost can also be entered leaving net [revenue]. </t>
  </si>
  <si>
    <t xml:space="preserve">The inputs are generally well known and entered before any simulations are conducted. The </t>
  </si>
  <si>
    <t xml:space="preserve">Common Crop Insurance Policy uses Commodity Exchange Price Provisions, where the Projected </t>
  </si>
  <si>
    <t xml:space="preserve">Price is a one-month average of the new crop futures price taken before the insurance purchase </t>
  </si>
  <si>
    <t xml:space="preserve">deadline. The loan rate is crop-specific, county-specific, and obtainable from USDA-FSA. Basis, </t>
  </si>
  <si>
    <t xml:space="preserve">defined as cash minus futures, should reflect the expected basis at harvest. Generally, the basis  </t>
  </si>
  <si>
    <t xml:space="preserve">will be negative for most crops in the Northern Plains. Actual Production History yield is farm- and </t>
  </si>
  <si>
    <t>crop-specific.</t>
  </si>
  <si>
    <t xml:space="preserve">The Risk Management Toolbox Section has both insurance and marketing products available. </t>
  </si>
  <si>
    <t xml:space="preserve">Insurance choices include Yield Protection and Revenue Protection. A third choice is Revenue </t>
  </si>
  <si>
    <t xml:space="preserve">Protection with the harvest price exclusion. To use an insurance tool, place a "1" in the first column </t>
  </si>
  <si>
    <t xml:space="preserve">after the product's name. Enter a "0" for any product that will not be used. Then enter the yield </t>
  </si>
  <si>
    <t xml:space="preserve">election (and price election for Yield Protection) for the insurance product and the product's cost on </t>
  </si>
  <si>
    <t xml:space="preserve">a per-acre basis. Note the upper limit is automatically calculated for the Revenue Protection at </t>
  </si>
  <si>
    <t xml:space="preserve">200% of the projected price. </t>
  </si>
  <si>
    <t xml:space="preserve">different risk management tools used by producers. The calculator was designed for ease of use </t>
  </si>
  <si>
    <t xml:space="preserve">tools together for crops. It is primarily a teaching tool, and its scope is limited relative to the many </t>
  </si>
  <si>
    <t xml:space="preserve">The marketing  products are activated using the same procedure; enter a "1" to use the product </t>
  </si>
  <si>
    <t xml:space="preserve">and a "0" otherwise. When selling futures enter the futures price in the price box. For options, enter </t>
  </si>
  <si>
    <t xml:space="preserve">both the strike price and premium. To see the effect of covered sales select futures and call </t>
  </si>
  <si>
    <t xml:space="preserve">options. Regardless of the product or products chosen, a hedge ratio must be specified in the ratio </t>
  </si>
  <si>
    <t xml:space="preserve">box. A single ratio applies to all marketing products activated, and is useful for comparing the </t>
  </si>
  <si>
    <t xml:space="preserve">interaction of insurance and marketing tools. </t>
  </si>
  <si>
    <t xml:space="preserve">Once inputs have been entered and selections made in the other sections, harvest period "What </t>
  </si>
  <si>
    <t xml:space="preserve">if?" scenarios can be conducted. The two levers at this stage are the harvest futures price and the </t>
  </si>
  <si>
    <t xml:space="preserve">harvest yield. Any value for both may be selected and gains or losses are determined for the </t>
  </si>
  <si>
    <t xml:space="preserve">chosen strategies. The result is revenue net of risk management costs. That revenue level can </t>
  </si>
  <si>
    <t xml:space="preserve">then be compared to their enterprise budget for the crop. A scenario (or set of scenarios) can then </t>
  </si>
  <si>
    <t>ideally be found that provides revenue levels above production costs.</t>
  </si>
  <si>
    <t xml:space="preserve">The first item in the scenario is "Cash", computed as the sum of harvest futures price and expected </t>
  </si>
  <si>
    <t xml:space="preserve">basis multiplied by the harvest yield. Cash is intended to match the price at a local elevator. Next </t>
  </si>
  <si>
    <t xml:space="preserve">are gains or losses from the insurance product. Across product types, indemnity payments are </t>
  </si>
  <si>
    <t xml:space="preserve">computed based on harvest yields, and then the cost of the insurance is subtracted, leaving the </t>
  </si>
  <si>
    <t xml:space="preserve">indemnity net of the premium. </t>
  </si>
  <si>
    <t xml:space="preserve">The net gains from marketing tools are then computed. "Futures" refers to hedging or related </t>
  </si>
  <si>
    <t xml:space="preserve">futures results. Note that basis is constant, so it does not influence gains and losses here. "Puts" </t>
  </si>
  <si>
    <t xml:space="preserve">and "Calls" refer to the net gains from buying the respective tools. If the harvest futures price results </t>
  </si>
  <si>
    <t xml:space="preserve">in intrinsic value in the options, the gains are computed and the initial premium is subtracted. </t>
  </si>
  <si>
    <t xml:space="preserve">Hence, only in-the-money options have value at harvest. </t>
  </si>
  <si>
    <t xml:space="preserve">The final adjustment to revenue is any LDP payment computed at harvest. If the sum of the harvest </t>
  </si>
  <si>
    <t xml:space="preserve">futures price and basis is less than the loan rate, the difference is multiplied by harvest yield to </t>
  </si>
  <si>
    <t xml:space="preserve">obtain a per-acre LDP payment. The various risk management adjustments are added to the cash </t>
  </si>
  <si>
    <t xml:space="preserve">price to obtain "Revenue". A producer's production costs are then entered leaving a "Net" amount. </t>
  </si>
  <si>
    <t xml:space="preserve">The net is also reflected in the scenario grid at the bottom of the page. </t>
  </si>
  <si>
    <t xml:space="preserve">A base scenario using last year's or typical tools would be a good starting point for analysis. </t>
  </si>
  <si>
    <t xml:space="preserve">Running additional scenarios would show the interactions of the different tools. Perhaps change </t>
  </si>
  <si>
    <t xml:space="preserve">crop insurance products and observe revenue for different prices and/or yields. Revenue </t>
  </si>
  <si>
    <t xml:space="preserve">Protection is often touted as a tool that facilitates aggressive marketing strategies, i.e., high hedge </t>
  </si>
  <si>
    <t xml:space="preserve">ratios. The calculator lets one compare acceptable hedge ratios under different insurance </t>
  </si>
  <si>
    <t xml:space="preserve">strategies. While the possibilities are endless, positive long-run net returns are the benefit of </t>
  </si>
  <si>
    <t>managed risks.</t>
  </si>
  <si>
    <t xml:space="preserve">The authors and distributors of the template assume no liability for use or misuse of this template or </t>
  </si>
  <si>
    <t xml:space="preserve">the decisions which result. </t>
  </si>
  <si>
    <t xml:space="preserve">SDSU Extension is an equal opportunity provider and employer in accordance with the </t>
  </si>
  <si>
    <t xml:space="preserve">nondiscrimination policies of South Dakota State University, the South Dakota Board of Regents </t>
  </si>
  <si>
    <t xml:space="preserve">and the United States Department of Agriculture. </t>
  </si>
  <si>
    <t>What if? Scenario</t>
  </si>
  <si>
    <t>Learn more at extension.sdstate.edu</t>
  </si>
  <si>
    <t>Updated: February 6, 2025</t>
  </si>
  <si>
    <t xml:space="preserve">location. Then, any desired selections are made from the Risk Management Toolbox section. By </t>
  </si>
  <si>
    <t xml:space="preserve">entering a "1", the product is acquired. Finally, the harvest futures price and yield at harvest 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</si>
</sst>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sz val="12"/>
      <color theme="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indexed="2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4" fontId="2" fillId="0" borderId="6" xfId="2" applyNumberFormat="1" applyFont="1" applyFill="1" applyBorder="1"/>
    <xf numFmtId="44" fontId="2" fillId="0" borderId="0" xfId="2" applyFont="1" applyFill="1" applyBorder="1"/>
    <xf numFmtId="0" fontId="8" fillId="0" borderId="10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Alignment="1">
      <alignment horizontal="center"/>
    </xf>
    <xf numFmtId="43" fontId="3" fillId="0" borderId="0" xfId="1" applyFont="1" applyFill="1"/>
    <xf numFmtId="164" fontId="5" fillId="0" borderId="0" xfId="1" applyNumberFormat="1" applyFont="1" applyFill="1" applyBorder="1"/>
    <xf numFmtId="44" fontId="2" fillId="0" borderId="0" xfId="0" applyNumberFormat="1" applyFont="1"/>
    <xf numFmtId="44" fontId="5" fillId="0" borderId="0" xfId="2" applyFont="1" applyFill="1" applyBorder="1"/>
    <xf numFmtId="0" fontId="2" fillId="0" borderId="0" xfId="0" applyFont="1"/>
    <xf numFmtId="44" fontId="5" fillId="0" borderId="0" xfId="2" applyFont="1" applyFill="1"/>
    <xf numFmtId="0" fontId="5" fillId="0" borderId="0" xfId="0" applyFont="1"/>
    <xf numFmtId="164" fontId="5" fillId="0" borderId="0" xfId="1" applyNumberFormat="1" applyFont="1" applyFill="1"/>
    <xf numFmtId="44" fontId="2" fillId="0" borderId="3" xfId="0" applyNumberFormat="1" applyFont="1" applyBorder="1"/>
    <xf numFmtId="44" fontId="2" fillId="0" borderId="2" xfId="0" applyNumberFormat="1" applyFont="1" applyBorder="1"/>
    <xf numFmtId="44" fontId="2" fillId="0" borderId="4" xfId="0" applyNumberFormat="1" applyFont="1" applyBorder="1"/>
    <xf numFmtId="44" fontId="2" fillId="0" borderId="5" xfId="0" applyNumberFormat="1" applyFont="1" applyBorder="1"/>
    <xf numFmtId="44" fontId="2" fillId="0" borderId="6" xfId="0" applyNumberFormat="1" applyFont="1" applyBorder="1"/>
    <xf numFmtId="44" fontId="2" fillId="0" borderId="5" xfId="2" applyFont="1" applyFill="1" applyBorder="1"/>
    <xf numFmtId="44" fontId="2" fillId="0" borderId="6" xfId="2" applyFont="1" applyFill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44" fontId="2" fillId="0" borderId="9" xfId="0" applyNumberFormat="1" applyFont="1" applyBorder="1"/>
    <xf numFmtId="164" fontId="2" fillId="0" borderId="13" xfId="1" applyNumberFormat="1" applyFont="1" applyFill="1" applyBorder="1"/>
    <xf numFmtId="0" fontId="2" fillId="0" borderId="14" xfId="0" applyFont="1" applyBorder="1" applyAlignment="1">
      <alignment horizontal="center"/>
    </xf>
    <xf numFmtId="165" fontId="2" fillId="0" borderId="15" xfId="2" applyNumberFormat="1" applyFont="1" applyFill="1" applyBorder="1" applyAlignment="1">
      <alignment horizontal="center"/>
    </xf>
    <xf numFmtId="165" fontId="2" fillId="0" borderId="14" xfId="2" applyNumberFormat="1" applyFont="1" applyFill="1" applyBorder="1" applyAlignment="1">
      <alignment horizontal="center"/>
    </xf>
    <xf numFmtId="164" fontId="2" fillId="0" borderId="16" xfId="1" applyNumberFormat="1" applyFont="1" applyFill="1" applyBorder="1"/>
    <xf numFmtId="164" fontId="2" fillId="0" borderId="17" xfId="1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3" fontId="2" fillId="0" borderId="0" xfId="2" applyNumberFormat="1" applyFont="1" applyFill="1" applyBorder="1"/>
    <xf numFmtId="0" fontId="2" fillId="0" borderId="12" xfId="0" applyFont="1" applyBorder="1" applyAlignment="1">
      <alignment horizontal="center"/>
    </xf>
    <xf numFmtId="0" fontId="2" fillId="0" borderId="21" xfId="0" applyFont="1" applyBorder="1"/>
    <xf numFmtId="0" fontId="3" fillId="0" borderId="20" xfId="0" applyFont="1" applyBorder="1"/>
    <xf numFmtId="0" fontId="3" fillId="0" borderId="18" xfId="0" applyFont="1" applyBorder="1"/>
    <xf numFmtId="0" fontId="3" fillId="0" borderId="16" xfId="0" applyFont="1" applyBorder="1"/>
    <xf numFmtId="0" fontId="3" fillId="0" borderId="13" xfId="0" applyFont="1" applyBorder="1"/>
    <xf numFmtId="0" fontId="2" fillId="0" borderId="27" xfId="0" applyFont="1" applyBorder="1"/>
    <xf numFmtId="0" fontId="2" fillId="0" borderId="19" xfId="0" applyFont="1" applyBorder="1"/>
    <xf numFmtId="0" fontId="11" fillId="0" borderId="28" xfId="0" applyFont="1" applyBorder="1" applyAlignment="1">
      <alignment horizontal="center"/>
    </xf>
    <xf numFmtId="165" fontId="3" fillId="0" borderId="27" xfId="2" applyNumberFormat="1" applyFont="1" applyFill="1" applyBorder="1"/>
    <xf numFmtId="0" fontId="3" fillId="0" borderId="28" xfId="0" applyFont="1" applyBorder="1"/>
    <xf numFmtId="0" fontId="3" fillId="0" borderId="19" xfId="0" applyFont="1" applyBorder="1"/>
    <xf numFmtId="0" fontId="3" fillId="0" borderId="17" xfId="0" applyFont="1" applyBorder="1"/>
    <xf numFmtId="0" fontId="3" fillId="0" borderId="27" xfId="0" applyFont="1" applyBorder="1"/>
    <xf numFmtId="4" fontId="2" fillId="0" borderId="27" xfId="0" applyNumberFormat="1" applyFont="1" applyBorder="1"/>
    <xf numFmtId="4" fontId="2" fillId="0" borderId="19" xfId="2" applyNumberFormat="1" applyFont="1" applyFill="1" applyBorder="1"/>
    <xf numFmtId="4" fontId="2" fillId="0" borderId="19" xfId="0" applyNumberFormat="1" applyFont="1" applyBorder="1"/>
    <xf numFmtId="0" fontId="3" fillId="0" borderId="33" xfId="0" applyFont="1" applyBorder="1"/>
    <xf numFmtId="165" fontId="2" fillId="0" borderId="29" xfId="0" applyNumberFormat="1" applyFont="1" applyBorder="1"/>
    <xf numFmtId="0" fontId="7" fillId="0" borderId="33" xfId="0" applyFont="1" applyBorder="1"/>
    <xf numFmtId="0" fontId="7" fillId="0" borderId="34" xfId="0" applyFont="1" applyBorder="1"/>
    <xf numFmtId="165" fontId="8" fillId="0" borderId="35" xfId="0" applyNumberFormat="1" applyFont="1" applyBorder="1"/>
    <xf numFmtId="0" fontId="3" fillId="0" borderId="25" xfId="0" applyFont="1" applyBorder="1"/>
    <xf numFmtId="0" fontId="6" fillId="0" borderId="25" xfId="0" applyFont="1" applyBorder="1"/>
    <xf numFmtId="44" fontId="2" fillId="0" borderId="25" xfId="2" applyFont="1" applyFill="1" applyBorder="1"/>
    <xf numFmtId="0" fontId="3" fillId="0" borderId="26" xfId="0" applyFont="1" applyBorder="1"/>
    <xf numFmtId="3" fontId="2" fillId="0" borderId="18" xfId="2" applyNumberFormat="1" applyFont="1" applyFill="1" applyBorder="1"/>
    <xf numFmtId="3" fontId="2" fillId="0" borderId="19" xfId="2" applyNumberFormat="1" applyFont="1" applyFill="1" applyBorder="1"/>
    <xf numFmtId="3" fontId="2" fillId="0" borderId="16" xfId="2" applyNumberFormat="1" applyFont="1" applyFill="1" applyBorder="1"/>
    <xf numFmtId="3" fontId="2" fillId="0" borderId="13" xfId="2" applyNumberFormat="1" applyFont="1" applyFill="1" applyBorder="1"/>
    <xf numFmtId="3" fontId="2" fillId="0" borderId="17" xfId="2" applyNumberFormat="1" applyFont="1" applyFill="1" applyBorder="1"/>
    <xf numFmtId="0" fontId="2" fillId="0" borderId="36" xfId="0" applyFont="1" applyBorder="1"/>
    <xf numFmtId="0" fontId="2" fillId="0" borderId="14" xfId="0" applyFont="1" applyBorder="1"/>
    <xf numFmtId="165" fontId="2" fillId="0" borderId="15" xfId="2" applyNumberFormat="1" applyFont="1" applyFill="1" applyBorder="1"/>
    <xf numFmtId="165" fontId="2" fillId="0" borderId="14" xfId="2" applyNumberFormat="1" applyFont="1" applyFill="1" applyBorder="1"/>
    <xf numFmtId="0" fontId="2" fillId="0" borderId="24" xfId="2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center"/>
    </xf>
    <xf numFmtId="165" fontId="12" fillId="0" borderId="35" xfId="0" applyNumberFormat="1" applyFont="1" applyBorder="1"/>
    <xf numFmtId="165" fontId="2" fillId="2" borderId="27" xfId="2" applyNumberFormat="1" applyFont="1" applyFill="1" applyBorder="1" applyAlignment="1" applyProtection="1">
      <alignment horizontal="right"/>
      <protection locked="0"/>
    </xf>
    <xf numFmtId="165" fontId="2" fillId="2" borderId="19" xfId="2" applyNumberFormat="1" applyFont="1" applyFill="1" applyBorder="1" applyAlignment="1" applyProtection="1">
      <alignment horizontal="right"/>
      <protection locked="0"/>
    </xf>
    <xf numFmtId="164" fontId="2" fillId="2" borderId="17" xfId="1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165" fontId="2" fillId="2" borderId="29" xfId="2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65" fontId="2" fillId="2" borderId="3" xfId="2" applyNumberFormat="1" applyFont="1" applyFill="1" applyBorder="1" applyProtection="1">
      <protection locked="0"/>
    </xf>
    <xf numFmtId="9" fontId="2" fillId="2" borderId="0" xfId="3" applyFont="1" applyFill="1" applyBorder="1" applyProtection="1">
      <protection locked="0"/>
    </xf>
    <xf numFmtId="165" fontId="2" fillId="2" borderId="0" xfId="2" applyNumberFormat="1" applyFont="1" applyFill="1" applyBorder="1" applyProtection="1">
      <protection locked="0"/>
    </xf>
    <xf numFmtId="165" fontId="2" fillId="2" borderId="13" xfId="2" applyNumberFormat="1" applyFont="1" applyFill="1" applyBorder="1" applyProtection="1">
      <protection locked="0"/>
    </xf>
    <xf numFmtId="165" fontId="2" fillId="2" borderId="19" xfId="2" applyNumberFormat="1" applyFont="1" applyFill="1" applyBorder="1" applyProtection="1">
      <protection locked="0"/>
    </xf>
    <xf numFmtId="164" fontId="2" fillId="2" borderId="28" xfId="1" applyNumberFormat="1" applyFont="1" applyFill="1" applyBorder="1" applyProtection="1">
      <protection locked="0"/>
    </xf>
    <xf numFmtId="165" fontId="8" fillId="2" borderId="29" xfId="0" applyNumberFormat="1" applyFont="1" applyFill="1" applyBorder="1" applyProtection="1">
      <protection locked="0"/>
    </xf>
    <xf numFmtId="165" fontId="8" fillId="0" borderId="11" xfId="0" applyNumberFormat="1" applyFont="1" applyBorder="1"/>
    <xf numFmtId="0" fontId="11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14" fontId="2" fillId="2" borderId="22" xfId="0" applyNumberFormat="1" applyFont="1" applyFill="1" applyBorder="1" applyAlignment="1" applyProtection="1">
      <alignment horizontal="right"/>
      <protection locked="0"/>
    </xf>
    <xf numFmtId="14" fontId="2" fillId="2" borderId="23" xfId="0" applyNumberFormat="1" applyFont="1" applyFill="1" applyBorder="1" applyAlignment="1" applyProtection="1">
      <alignment horizontal="right"/>
      <protection locked="0"/>
    </xf>
    <xf numFmtId="0" fontId="2" fillId="0" borderId="25" xfId="2" applyNumberFormat="1" applyFont="1" applyFill="1" applyBorder="1" applyAlignment="1">
      <alignment horizontal="left" vertical="top"/>
    </xf>
    <xf numFmtId="0" fontId="2" fillId="0" borderId="26" xfId="2" applyNumberFormat="1" applyFont="1" applyFill="1" applyBorder="1" applyAlignment="1">
      <alignment horizontal="left" vertical="top"/>
    </xf>
    <xf numFmtId="14" fontId="3" fillId="2" borderId="22" xfId="0" applyNumberFormat="1" applyFont="1" applyFill="1" applyBorder="1" applyAlignment="1" applyProtection="1">
      <alignment horizontal="center"/>
      <protection locked="0"/>
    </xf>
    <xf numFmtId="14" fontId="3" fillId="2" borderId="23" xfId="0" applyNumberFormat="1" applyFont="1" applyFill="1" applyBorder="1" applyAlignment="1" applyProtection="1">
      <alignment horizontal="center"/>
      <protection locked="0"/>
    </xf>
    <xf numFmtId="14" fontId="2" fillId="2" borderId="22" xfId="0" applyNumberFormat="1" applyFont="1" applyFill="1" applyBorder="1" applyAlignment="1" applyProtection="1">
      <alignment horizontal="center"/>
      <protection locked="0"/>
    </xf>
    <xf numFmtId="14" fontId="2" fillId="2" borderId="23" xfId="0" applyNumberFormat="1" applyFont="1" applyFill="1" applyBorder="1" applyAlignment="1" applyProtection="1">
      <alignment horizontal="center"/>
      <protection locked="0"/>
    </xf>
    <xf numFmtId="44" fontId="2" fillId="0" borderId="24" xfId="2" applyFont="1" applyFill="1" applyBorder="1" applyAlignment="1">
      <alignment horizontal="left"/>
    </xf>
    <xf numFmtId="44" fontId="2" fillId="0" borderId="25" xfId="2" applyFont="1" applyFill="1" applyBorder="1" applyAlignment="1">
      <alignment horizontal="left"/>
    </xf>
    <xf numFmtId="44" fontId="2" fillId="0" borderId="26" xfId="2" applyFont="1" applyFill="1" applyBorder="1" applyAlignment="1">
      <alignment horizontal="left"/>
    </xf>
    <xf numFmtId="0" fontId="2" fillId="0" borderId="24" xfId="2" applyNumberFormat="1" applyFont="1" applyFill="1" applyBorder="1" applyAlignment="1">
      <alignment horizontal="left"/>
    </xf>
    <xf numFmtId="0" fontId="2" fillId="0" borderId="25" xfId="2" applyNumberFormat="1" applyFont="1" applyFill="1" applyBorder="1" applyAlignment="1">
      <alignment horizontal="left"/>
    </xf>
    <xf numFmtId="0" fontId="2" fillId="0" borderId="26" xfId="2" applyNumberFormat="1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0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31" xfId="0" applyFont="1" applyBorder="1" applyAlignment="1">
      <alignment horizontal="centerContinuous"/>
    </xf>
    <xf numFmtId="0" fontId="2" fillId="0" borderId="32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44" fontId="2" fillId="0" borderId="18" xfId="2" applyFont="1" applyFill="1" applyBorder="1" applyAlignment="1">
      <alignment horizontal="centerContinuous"/>
    </xf>
    <xf numFmtId="44" fontId="2" fillId="0" borderId="0" xfId="2" applyFont="1" applyFill="1" applyBorder="1" applyAlignment="1">
      <alignment horizontal="centerContinuous"/>
    </xf>
    <xf numFmtId="44" fontId="2" fillId="0" borderId="19" xfId="2" applyFont="1" applyFill="1" applyBorder="1" applyAlignment="1">
      <alignment horizontal="centerContinuous"/>
    </xf>
    <xf numFmtId="44" fontId="2" fillId="0" borderId="20" xfId="2" applyFont="1" applyFill="1" applyBorder="1" applyAlignment="1">
      <alignment horizontal="centerContinuous"/>
    </xf>
    <xf numFmtId="44" fontId="2" fillId="0" borderId="3" xfId="2" applyFont="1" applyFill="1" applyBorder="1" applyAlignment="1">
      <alignment horizontal="centerContinuous"/>
    </xf>
    <xf numFmtId="44" fontId="2" fillId="0" borderId="27" xfId="2" applyFont="1" applyFill="1" applyBorder="1" applyAlignment="1">
      <alignment horizontal="centerContinuous"/>
    </xf>
    <xf numFmtId="0" fontId="3" fillId="0" borderId="30" xfId="0" applyFont="1" applyBorder="1" applyAlignment="1">
      <alignment horizontal="centerContinuous"/>
    </xf>
    <xf numFmtId="0" fontId="3" fillId="0" borderId="31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3" fillId="0" borderId="32" xfId="0" applyFont="1" applyBorder="1" applyAlignment="1">
      <alignment horizontal="centerContinuous" wrapText="1"/>
    </xf>
    <xf numFmtId="0" fontId="3" fillId="0" borderId="28" xfId="0" applyFont="1" applyBorder="1" applyAlignment="1">
      <alignment horizontal="centerContinuous" wrapText="1"/>
    </xf>
    <xf numFmtId="0" fontId="13" fillId="0" borderId="0" xfId="0" applyFont="1" applyAlignment="1">
      <alignment horizontal="centerContinuous" vertical="center"/>
    </xf>
    <xf numFmtId="0" fontId="3" fillId="0" borderId="30" xfId="0" applyFont="1" applyBorder="1" applyAlignment="1">
      <alignment horizontal="centerContinuous" vertical="top"/>
    </xf>
    <xf numFmtId="0" fontId="3" fillId="0" borderId="31" xfId="0" applyFont="1" applyBorder="1" applyAlignment="1">
      <alignment horizontal="centerContinuous"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D100"/>
      <color rgb="FF009A44"/>
      <color rgb="FF003087"/>
      <color rgb="FFFFD1FF"/>
      <color rgb="FF66FFFF"/>
      <color rgb="FFFFCCFF"/>
      <color rgb="FFFF00FF"/>
      <color rgb="FF0000FF"/>
      <color rgb="FF33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</xdr:colOff>
      <xdr:row>1</xdr:row>
      <xdr:rowOff>59505</xdr:rowOff>
    </xdr:from>
    <xdr:to>
      <xdr:col>9</xdr:col>
      <xdr:colOff>52125</xdr:colOff>
      <xdr:row>4</xdr:row>
      <xdr:rowOff>27514</xdr:rowOff>
    </xdr:to>
    <xdr:pic>
      <xdr:nvPicPr>
        <xdr:cNvPr id="2" name="Picture 1" descr="SDSU Exten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51300" y="262705"/>
          <a:ext cx="2833425" cy="730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58213</xdr:colOff>
      <xdr:row>1</xdr:row>
      <xdr:rowOff>7386</xdr:rowOff>
    </xdr:from>
    <xdr:to>
      <xdr:col>7</xdr:col>
      <xdr:colOff>728046</xdr:colOff>
      <xdr:row>3</xdr:row>
      <xdr:rowOff>241300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44413" y="210586"/>
          <a:ext cx="2879633" cy="741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38537</xdr:colOff>
      <xdr:row>1</xdr:row>
      <xdr:rowOff>45486</xdr:rowOff>
    </xdr:from>
    <xdr:to>
      <xdr:col>7</xdr:col>
      <xdr:colOff>708370</xdr:colOff>
      <xdr:row>4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24737" y="248686"/>
          <a:ext cx="2879633" cy="7419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1</xdr:row>
      <xdr:rowOff>12700</xdr:rowOff>
    </xdr:from>
    <xdr:to>
      <xdr:col>7</xdr:col>
      <xdr:colOff>733333</xdr:colOff>
      <xdr:row>3</xdr:row>
      <xdr:rowOff>246614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2AB07-5678-4C46-BC41-F71D038880D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49700" y="215900"/>
          <a:ext cx="2879633" cy="7419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12700</xdr:rowOff>
    </xdr:from>
    <xdr:to>
      <xdr:col>8</xdr:col>
      <xdr:colOff>9433</xdr:colOff>
      <xdr:row>3</xdr:row>
      <xdr:rowOff>170414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B3EE57-B769-354E-87B5-F62AC4E4C2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62400" y="215900"/>
          <a:ext cx="2879633" cy="7419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17357</xdr:colOff>
      <xdr:row>0</xdr:row>
      <xdr:rowOff>38100</xdr:rowOff>
    </xdr:from>
    <xdr:to>
      <xdr:col>13</xdr:col>
      <xdr:colOff>401743</xdr:colOff>
      <xdr:row>41</xdr:row>
      <xdr:rowOff>120015</xdr:rowOff>
    </xdr:to>
    <xdr:pic>
      <xdr:nvPicPr>
        <xdr:cNvPr id="5" name="Picture 4" descr="If you have questions about this caluculator, please contact: Matthew Diersen - 605-688-4864 or matthew.diersen@sdstate.edu">
          <a:extLst>
            <a:ext uri="{FF2B5EF4-FFF2-40B4-BE49-F238E27FC236}">
              <a16:creationId xmlns:a16="http://schemas.microsoft.com/office/drawing/2014/main" id="{51C27CDF-489D-694F-852F-68BC5747F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57" y="38100"/>
          <a:ext cx="9134686" cy="685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I95"/>
  <sheetViews>
    <sheetView tabSelected="1" zoomScaleNormal="100" workbookViewId="0">
      <selection activeCell="K6" sqref="K6"/>
    </sheetView>
  </sheetViews>
  <sheetFormatPr baseColWidth="10" defaultColWidth="9.1640625" defaultRowHeight="16" x14ac:dyDescent="0.15"/>
  <cols>
    <col min="1" max="1" width="16.33203125" style="120" bestFit="1" customWidth="1"/>
    <col min="2" max="16384" width="9.1640625" style="120"/>
  </cols>
  <sheetData>
    <row r="2" spans="1:9" ht="20" x14ac:dyDescent="0.15">
      <c r="A2" s="124" t="s">
        <v>39</v>
      </c>
      <c r="B2" s="124"/>
      <c r="C2" s="124"/>
      <c r="D2" s="124"/>
      <c r="E2" s="124"/>
      <c r="F2" s="125"/>
    </row>
    <row r="3" spans="1:9" ht="20" x14ac:dyDescent="0.15">
      <c r="A3" s="119"/>
      <c r="B3" s="119"/>
      <c r="C3" s="119"/>
      <c r="D3" s="119"/>
      <c r="E3" s="119"/>
    </row>
    <row r="4" spans="1:9" ht="20" x14ac:dyDescent="0.15">
      <c r="A4" s="119"/>
      <c r="B4" s="119"/>
      <c r="C4" s="119"/>
      <c r="D4" s="119"/>
      <c r="E4" s="119"/>
    </row>
    <row r="5" spans="1:9" ht="20" x14ac:dyDescent="0.15">
      <c r="A5" s="119"/>
      <c r="B5" s="119"/>
      <c r="C5" s="119"/>
      <c r="D5" s="119"/>
      <c r="E5" s="119"/>
      <c r="G5" s="120" t="s">
        <v>120</v>
      </c>
    </row>
    <row r="6" spans="1:9" x14ac:dyDescent="0.15">
      <c r="A6" s="121" t="s">
        <v>51</v>
      </c>
      <c r="B6" s="121"/>
      <c r="C6" s="121"/>
      <c r="D6" s="121"/>
      <c r="E6" s="121"/>
      <c r="F6" s="121"/>
      <c r="G6" s="121"/>
      <c r="H6" s="121"/>
      <c r="I6" s="121"/>
    </row>
    <row r="7" spans="1:9" x14ac:dyDescent="0.15">
      <c r="A7" s="121" t="s">
        <v>78</v>
      </c>
      <c r="B7" s="121"/>
      <c r="C7" s="121"/>
      <c r="D7" s="121"/>
      <c r="E7" s="121"/>
      <c r="F7" s="121"/>
      <c r="G7" s="121"/>
      <c r="H7" s="121"/>
      <c r="I7" s="121"/>
    </row>
    <row r="8" spans="1:9" x14ac:dyDescent="0.15">
      <c r="A8" s="121" t="s">
        <v>77</v>
      </c>
      <c r="B8" s="121"/>
      <c r="C8" s="121"/>
      <c r="D8" s="121"/>
      <c r="E8" s="121"/>
      <c r="F8" s="121"/>
      <c r="G8" s="121"/>
      <c r="H8" s="121"/>
      <c r="I8" s="121"/>
    </row>
    <row r="9" spans="1:9" x14ac:dyDescent="0.15">
      <c r="A9" s="120" t="s">
        <v>52</v>
      </c>
    </row>
    <row r="11" spans="1:9" x14ac:dyDescent="0.15">
      <c r="A11" s="122" t="s">
        <v>47</v>
      </c>
    </row>
    <row r="12" spans="1:9" x14ac:dyDescent="0.15">
      <c r="A12" s="121" t="s">
        <v>53</v>
      </c>
      <c r="B12" s="121"/>
      <c r="C12" s="121"/>
      <c r="D12" s="121"/>
      <c r="E12" s="121"/>
      <c r="F12" s="121"/>
      <c r="G12" s="121"/>
      <c r="H12" s="121"/>
      <c r="I12" s="121"/>
    </row>
    <row r="13" spans="1:9" x14ac:dyDescent="0.15">
      <c r="A13" s="121" t="s">
        <v>54</v>
      </c>
      <c r="B13" s="121"/>
      <c r="C13" s="121"/>
      <c r="D13" s="121"/>
      <c r="E13" s="121"/>
      <c r="F13" s="121"/>
      <c r="G13" s="121"/>
      <c r="H13" s="121"/>
      <c r="I13" s="121"/>
    </row>
    <row r="14" spans="1:9" x14ac:dyDescent="0.15">
      <c r="A14" s="121" t="s">
        <v>55</v>
      </c>
      <c r="B14" s="121"/>
      <c r="C14" s="121"/>
      <c r="D14" s="121"/>
      <c r="E14" s="121"/>
      <c r="F14" s="121"/>
      <c r="G14" s="121"/>
      <c r="H14" s="121"/>
      <c r="I14" s="121"/>
    </row>
    <row r="15" spans="1:9" x14ac:dyDescent="0.15">
      <c r="A15" s="121" t="s">
        <v>56</v>
      </c>
      <c r="B15" s="121"/>
      <c r="C15" s="121"/>
      <c r="D15" s="121"/>
      <c r="E15" s="121"/>
      <c r="F15" s="121"/>
      <c r="G15" s="121"/>
      <c r="H15" s="121"/>
      <c r="I15" s="121"/>
    </row>
    <row r="16" spans="1:9" x14ac:dyDescent="0.15">
      <c r="A16" s="121" t="s">
        <v>58</v>
      </c>
      <c r="B16" s="121"/>
      <c r="C16" s="121"/>
      <c r="D16" s="121"/>
      <c r="E16" s="121"/>
      <c r="F16" s="121"/>
      <c r="G16" s="121"/>
      <c r="H16" s="121"/>
      <c r="I16" s="121"/>
    </row>
    <row r="17" spans="1:9" x14ac:dyDescent="0.15">
      <c r="A17" s="121" t="s">
        <v>57</v>
      </c>
      <c r="B17" s="121"/>
      <c r="C17" s="121"/>
      <c r="D17" s="121"/>
      <c r="E17" s="121"/>
      <c r="F17" s="121"/>
      <c r="G17" s="121"/>
      <c r="H17" s="121"/>
      <c r="I17" s="121"/>
    </row>
    <row r="19" spans="1:9" x14ac:dyDescent="0.15">
      <c r="A19" s="121" t="s">
        <v>59</v>
      </c>
      <c r="B19" s="121"/>
      <c r="C19" s="121"/>
      <c r="D19" s="121"/>
      <c r="E19" s="121"/>
      <c r="F19" s="121"/>
      <c r="G19" s="121"/>
      <c r="H19" s="121"/>
      <c r="I19" s="121"/>
    </row>
    <row r="20" spans="1:9" x14ac:dyDescent="0.15">
      <c r="A20" s="121" t="s">
        <v>60</v>
      </c>
      <c r="B20" s="121"/>
      <c r="C20" s="121"/>
      <c r="D20" s="121"/>
      <c r="E20" s="121"/>
      <c r="F20" s="121"/>
      <c r="G20" s="121"/>
      <c r="H20" s="121"/>
      <c r="I20" s="121"/>
    </row>
    <row r="21" spans="1:9" x14ac:dyDescent="0.15">
      <c r="A21" s="121" t="s">
        <v>121</v>
      </c>
      <c r="B21" s="121"/>
      <c r="C21" s="121"/>
      <c r="D21" s="121"/>
      <c r="E21" s="121"/>
      <c r="F21" s="121"/>
      <c r="G21" s="121"/>
      <c r="H21" s="121"/>
      <c r="I21" s="121"/>
    </row>
    <row r="22" spans="1:9" x14ac:dyDescent="0.15">
      <c r="A22" s="121" t="s">
        <v>122</v>
      </c>
      <c r="B22" s="121"/>
      <c r="C22" s="121"/>
      <c r="D22" s="121"/>
      <c r="E22" s="121"/>
      <c r="F22" s="121"/>
      <c r="G22" s="121"/>
      <c r="H22" s="121"/>
      <c r="I22" s="121"/>
    </row>
    <row r="23" spans="1:9" x14ac:dyDescent="0.15">
      <c r="A23" s="121" t="s">
        <v>61</v>
      </c>
      <c r="B23" s="121"/>
      <c r="C23" s="121"/>
      <c r="D23" s="121"/>
      <c r="E23" s="121"/>
      <c r="F23" s="121"/>
      <c r="G23" s="121"/>
      <c r="H23" s="121"/>
      <c r="I23" s="121"/>
    </row>
    <row r="24" spans="1:9" x14ac:dyDescent="0.15">
      <c r="A24" s="121" t="s">
        <v>62</v>
      </c>
      <c r="B24" s="121"/>
      <c r="C24" s="121"/>
      <c r="D24" s="121"/>
      <c r="E24" s="121"/>
      <c r="F24" s="121"/>
      <c r="G24" s="121"/>
      <c r="H24" s="121"/>
      <c r="I24" s="121"/>
    </row>
    <row r="25" spans="1:9" x14ac:dyDescent="0.15">
      <c r="A25" s="121"/>
      <c r="B25" s="121"/>
      <c r="C25" s="121"/>
      <c r="D25" s="121"/>
      <c r="E25" s="121"/>
      <c r="F25" s="121"/>
      <c r="G25" s="121"/>
      <c r="H25" s="121"/>
      <c r="I25" s="121"/>
    </row>
    <row r="26" spans="1:9" x14ac:dyDescent="0.15">
      <c r="A26" s="122" t="s">
        <v>22</v>
      </c>
    </row>
    <row r="27" spans="1:9" x14ac:dyDescent="0.15">
      <c r="A27" s="121" t="s">
        <v>63</v>
      </c>
      <c r="B27" s="121"/>
      <c r="C27" s="121"/>
      <c r="D27" s="121"/>
      <c r="E27" s="121"/>
      <c r="F27" s="121"/>
      <c r="G27" s="121"/>
      <c r="H27" s="121"/>
      <c r="I27" s="121"/>
    </row>
    <row r="28" spans="1:9" x14ac:dyDescent="0.15">
      <c r="A28" s="121" t="s">
        <v>64</v>
      </c>
      <c r="B28" s="121"/>
      <c r="C28" s="121"/>
      <c r="D28" s="121"/>
      <c r="E28" s="121"/>
      <c r="F28" s="121"/>
      <c r="G28" s="121"/>
      <c r="H28" s="121"/>
      <c r="I28" s="121"/>
    </row>
    <row r="29" spans="1:9" x14ac:dyDescent="0.15">
      <c r="A29" s="121" t="s">
        <v>65</v>
      </c>
      <c r="B29" s="121"/>
      <c r="C29" s="121"/>
      <c r="D29" s="121"/>
      <c r="E29" s="121"/>
      <c r="F29" s="121"/>
      <c r="G29" s="121"/>
      <c r="H29" s="121"/>
      <c r="I29" s="121"/>
    </row>
    <row r="30" spans="1:9" x14ac:dyDescent="0.15">
      <c r="A30" s="121" t="s">
        <v>66</v>
      </c>
      <c r="B30" s="121"/>
      <c r="C30" s="121"/>
      <c r="D30" s="121"/>
      <c r="E30" s="121"/>
      <c r="F30" s="121"/>
      <c r="G30" s="121"/>
      <c r="H30" s="121"/>
      <c r="I30" s="121"/>
    </row>
    <row r="31" spans="1:9" x14ac:dyDescent="0.15">
      <c r="A31" s="121" t="s">
        <v>67</v>
      </c>
      <c r="B31" s="121"/>
      <c r="C31" s="121"/>
      <c r="D31" s="121"/>
      <c r="E31" s="121"/>
      <c r="F31" s="121"/>
      <c r="G31" s="121"/>
      <c r="H31" s="121"/>
      <c r="I31" s="121"/>
    </row>
    <row r="32" spans="1:9" x14ac:dyDescent="0.15">
      <c r="A32" s="121" t="s">
        <v>68</v>
      </c>
      <c r="B32" s="121"/>
      <c r="C32" s="121"/>
      <c r="D32" s="121"/>
      <c r="E32" s="121"/>
      <c r="F32" s="121"/>
      <c r="G32" s="121"/>
      <c r="H32" s="121"/>
      <c r="I32" s="121"/>
    </row>
    <row r="33" spans="1:9" x14ac:dyDescent="0.15">
      <c r="A33" s="121" t="s">
        <v>69</v>
      </c>
      <c r="B33" s="121"/>
      <c r="C33" s="121"/>
      <c r="D33" s="121"/>
      <c r="E33" s="121"/>
      <c r="F33" s="121"/>
      <c r="G33" s="121"/>
      <c r="H33" s="121"/>
      <c r="I33" s="121"/>
    </row>
    <row r="34" spans="1:9" x14ac:dyDescent="0.15">
      <c r="A34" s="121"/>
      <c r="B34" s="121"/>
      <c r="C34" s="121"/>
      <c r="D34" s="121"/>
      <c r="E34" s="121"/>
      <c r="F34" s="121"/>
      <c r="G34" s="121"/>
      <c r="H34" s="121"/>
      <c r="I34" s="121"/>
    </row>
    <row r="35" spans="1:9" x14ac:dyDescent="0.15">
      <c r="A35" s="122" t="s">
        <v>23</v>
      </c>
    </row>
    <row r="36" spans="1:9" x14ac:dyDescent="0.15">
      <c r="A36" s="121" t="s">
        <v>70</v>
      </c>
      <c r="B36" s="121"/>
      <c r="C36" s="121"/>
      <c r="D36" s="121"/>
      <c r="E36" s="121"/>
      <c r="F36" s="121"/>
      <c r="G36" s="121"/>
      <c r="H36" s="121"/>
      <c r="I36" s="121"/>
    </row>
    <row r="37" spans="1:9" x14ac:dyDescent="0.15">
      <c r="A37" s="121" t="s">
        <v>71</v>
      </c>
      <c r="B37" s="121"/>
      <c r="C37" s="121"/>
      <c r="D37" s="121"/>
      <c r="E37" s="121"/>
      <c r="F37" s="121"/>
      <c r="G37" s="121"/>
      <c r="H37" s="121"/>
      <c r="I37" s="121"/>
    </row>
    <row r="38" spans="1:9" x14ac:dyDescent="0.15">
      <c r="A38" s="121" t="s">
        <v>72</v>
      </c>
      <c r="B38" s="121"/>
      <c r="C38" s="121"/>
      <c r="D38" s="121"/>
      <c r="E38" s="121"/>
      <c r="F38" s="121"/>
      <c r="G38" s="121"/>
      <c r="H38" s="121"/>
      <c r="I38" s="121"/>
    </row>
    <row r="39" spans="1:9" x14ac:dyDescent="0.15">
      <c r="A39" s="121" t="s">
        <v>73</v>
      </c>
      <c r="B39" s="121"/>
      <c r="C39" s="121"/>
      <c r="D39" s="121"/>
      <c r="E39" s="121"/>
      <c r="F39" s="121"/>
      <c r="G39" s="121"/>
      <c r="H39" s="121"/>
      <c r="I39" s="121"/>
    </row>
    <row r="40" spans="1:9" x14ac:dyDescent="0.15">
      <c r="A40" s="121" t="s">
        <v>74</v>
      </c>
      <c r="B40" s="121"/>
      <c r="C40" s="121"/>
      <c r="D40" s="121"/>
      <c r="E40" s="121"/>
      <c r="F40" s="121"/>
      <c r="G40" s="121"/>
      <c r="H40" s="121"/>
      <c r="I40" s="121"/>
    </row>
    <row r="41" spans="1:9" x14ac:dyDescent="0.15">
      <c r="A41" s="121" t="s">
        <v>75</v>
      </c>
      <c r="B41" s="121"/>
      <c r="C41" s="121"/>
      <c r="D41" s="121"/>
      <c r="E41" s="121"/>
      <c r="F41" s="121"/>
      <c r="G41" s="121"/>
      <c r="H41" s="121"/>
      <c r="I41" s="121"/>
    </row>
    <row r="42" spans="1:9" x14ac:dyDescent="0.15">
      <c r="A42" s="121" t="s">
        <v>76</v>
      </c>
      <c r="B42" s="121"/>
      <c r="C42" s="121"/>
      <c r="D42" s="121"/>
      <c r="E42" s="121"/>
      <c r="F42" s="121"/>
      <c r="G42" s="121"/>
      <c r="H42" s="121"/>
      <c r="I42" s="121"/>
    </row>
    <row r="44" spans="1:9" x14ac:dyDescent="0.15">
      <c r="A44" s="121" t="s">
        <v>79</v>
      </c>
      <c r="B44" s="121"/>
      <c r="C44" s="121"/>
      <c r="D44" s="121"/>
      <c r="E44" s="121"/>
      <c r="F44" s="121"/>
      <c r="G44" s="121"/>
      <c r="H44" s="121"/>
      <c r="I44" s="121"/>
    </row>
    <row r="45" spans="1:9" x14ac:dyDescent="0.15">
      <c r="A45" s="121" t="s">
        <v>80</v>
      </c>
      <c r="B45" s="121"/>
      <c r="C45" s="121"/>
      <c r="D45" s="121"/>
      <c r="E45" s="121"/>
      <c r="F45" s="121"/>
      <c r="G45" s="121"/>
      <c r="H45" s="121"/>
      <c r="I45" s="121"/>
    </row>
    <row r="46" spans="1:9" x14ac:dyDescent="0.15">
      <c r="A46" s="121" t="s">
        <v>81</v>
      </c>
      <c r="B46" s="121"/>
      <c r="C46" s="121"/>
      <c r="D46" s="121"/>
      <c r="E46" s="121"/>
      <c r="F46" s="121"/>
      <c r="G46" s="121"/>
      <c r="H46" s="121"/>
      <c r="I46" s="121"/>
    </row>
    <row r="47" spans="1:9" x14ac:dyDescent="0.15">
      <c r="A47" s="121" t="s">
        <v>82</v>
      </c>
      <c r="B47" s="121"/>
      <c r="C47" s="121"/>
      <c r="D47" s="121"/>
      <c r="E47" s="121"/>
      <c r="F47" s="121"/>
      <c r="G47" s="121"/>
      <c r="H47" s="121"/>
      <c r="I47" s="121"/>
    </row>
    <row r="48" spans="1:9" x14ac:dyDescent="0.15">
      <c r="A48" s="121" t="s">
        <v>83</v>
      </c>
      <c r="B48" s="121"/>
      <c r="C48" s="121"/>
      <c r="D48" s="121"/>
      <c r="E48" s="121"/>
      <c r="F48" s="121"/>
      <c r="G48" s="121"/>
      <c r="H48" s="121"/>
      <c r="I48" s="121"/>
    </row>
    <row r="49" spans="1:9" x14ac:dyDescent="0.15">
      <c r="A49" s="121" t="s">
        <v>84</v>
      </c>
      <c r="B49" s="121"/>
      <c r="C49" s="121"/>
      <c r="D49" s="121"/>
      <c r="E49" s="121"/>
      <c r="F49" s="121"/>
      <c r="G49" s="121"/>
      <c r="H49" s="121"/>
      <c r="I49" s="121"/>
    </row>
    <row r="51" spans="1:9" x14ac:dyDescent="0.15">
      <c r="A51" s="122" t="s">
        <v>48</v>
      </c>
    </row>
    <row r="52" spans="1:9" x14ac:dyDescent="0.15">
      <c r="A52" s="121" t="s">
        <v>85</v>
      </c>
      <c r="B52" s="121"/>
      <c r="C52" s="121"/>
      <c r="D52" s="121"/>
      <c r="E52" s="121"/>
      <c r="F52" s="121"/>
      <c r="G52" s="121"/>
      <c r="H52" s="121"/>
      <c r="I52" s="121"/>
    </row>
    <row r="53" spans="1:9" x14ac:dyDescent="0.15">
      <c r="A53" s="121" t="s">
        <v>86</v>
      </c>
      <c r="B53" s="121"/>
      <c r="C53" s="121"/>
      <c r="D53" s="121"/>
      <c r="E53" s="121"/>
      <c r="F53" s="121"/>
      <c r="G53" s="121"/>
      <c r="H53" s="121"/>
      <c r="I53" s="121"/>
    </row>
    <row r="54" spans="1:9" x14ac:dyDescent="0.15">
      <c r="A54" s="121" t="s">
        <v>87</v>
      </c>
      <c r="B54" s="121"/>
      <c r="C54" s="121"/>
      <c r="D54" s="121"/>
      <c r="E54" s="121"/>
      <c r="F54" s="121"/>
      <c r="G54" s="121"/>
      <c r="H54" s="121"/>
      <c r="I54" s="121"/>
    </row>
    <row r="55" spans="1:9" x14ac:dyDescent="0.15">
      <c r="A55" s="121" t="s">
        <v>88</v>
      </c>
      <c r="B55" s="121"/>
      <c r="C55" s="121"/>
      <c r="D55" s="121"/>
      <c r="E55" s="121"/>
      <c r="F55" s="121"/>
      <c r="G55" s="121"/>
      <c r="H55" s="121"/>
      <c r="I55" s="121"/>
    </row>
    <row r="56" spans="1:9" x14ac:dyDescent="0.15">
      <c r="A56" s="121" t="s">
        <v>89</v>
      </c>
      <c r="B56" s="121"/>
      <c r="C56" s="121"/>
      <c r="D56" s="121"/>
      <c r="E56" s="121"/>
      <c r="F56" s="121"/>
      <c r="G56" s="121"/>
      <c r="H56" s="121"/>
      <c r="I56" s="121"/>
    </row>
    <row r="57" spans="1:9" x14ac:dyDescent="0.15">
      <c r="A57" s="121" t="s">
        <v>90</v>
      </c>
      <c r="B57" s="121"/>
      <c r="C57" s="121"/>
      <c r="D57" s="121"/>
      <c r="E57" s="121"/>
      <c r="F57" s="121"/>
      <c r="G57" s="121"/>
      <c r="H57" s="121"/>
      <c r="I57" s="121"/>
    </row>
    <row r="59" spans="1:9" x14ac:dyDescent="0.15">
      <c r="A59" s="121" t="s">
        <v>91</v>
      </c>
      <c r="B59" s="121"/>
      <c r="C59" s="121"/>
      <c r="D59" s="121"/>
      <c r="E59" s="121"/>
      <c r="F59" s="121"/>
      <c r="G59" s="121"/>
      <c r="H59" s="121"/>
      <c r="I59" s="121"/>
    </row>
    <row r="60" spans="1:9" x14ac:dyDescent="0.15">
      <c r="A60" s="121" t="s">
        <v>92</v>
      </c>
      <c r="B60" s="121"/>
      <c r="C60" s="121"/>
      <c r="D60" s="121"/>
      <c r="E60" s="121"/>
      <c r="F60" s="121"/>
      <c r="G60" s="121"/>
      <c r="H60" s="121"/>
      <c r="I60" s="121"/>
    </row>
    <row r="61" spans="1:9" x14ac:dyDescent="0.15">
      <c r="A61" s="121" t="s">
        <v>93</v>
      </c>
      <c r="B61" s="121"/>
      <c r="C61" s="121"/>
      <c r="D61" s="121"/>
      <c r="E61" s="121"/>
      <c r="F61" s="121"/>
      <c r="G61" s="121"/>
      <c r="H61" s="121"/>
      <c r="I61" s="121"/>
    </row>
    <row r="62" spans="1:9" x14ac:dyDescent="0.15">
      <c r="A62" s="121" t="s">
        <v>94</v>
      </c>
      <c r="B62" s="121"/>
      <c r="C62" s="121"/>
      <c r="D62" s="121"/>
      <c r="E62" s="121"/>
      <c r="F62" s="121"/>
      <c r="G62" s="121"/>
      <c r="H62" s="121"/>
      <c r="I62" s="121"/>
    </row>
    <row r="63" spans="1:9" x14ac:dyDescent="0.15">
      <c r="A63" s="121" t="s">
        <v>95</v>
      </c>
      <c r="B63" s="121"/>
      <c r="C63" s="121"/>
      <c r="D63" s="121"/>
      <c r="E63" s="121"/>
      <c r="F63" s="121"/>
      <c r="G63" s="121"/>
      <c r="H63" s="121"/>
      <c r="I63" s="121"/>
    </row>
    <row r="65" spans="1:9" x14ac:dyDescent="0.15">
      <c r="A65" s="121" t="s">
        <v>96</v>
      </c>
      <c r="B65" s="121"/>
      <c r="C65" s="121"/>
      <c r="D65" s="121"/>
      <c r="E65" s="121"/>
      <c r="F65" s="121"/>
      <c r="G65" s="121"/>
      <c r="H65" s="121"/>
      <c r="I65" s="121"/>
    </row>
    <row r="66" spans="1:9" x14ac:dyDescent="0.15">
      <c r="A66" s="121" t="s">
        <v>97</v>
      </c>
      <c r="B66" s="121"/>
      <c r="C66" s="121"/>
      <c r="D66" s="121"/>
      <c r="E66" s="121"/>
      <c r="F66" s="121"/>
      <c r="G66" s="121"/>
      <c r="H66" s="121"/>
      <c r="I66" s="121"/>
    </row>
    <row r="67" spans="1:9" x14ac:dyDescent="0.15">
      <c r="A67" s="121" t="s">
        <v>98</v>
      </c>
      <c r="B67" s="121"/>
      <c r="C67" s="121"/>
      <c r="D67" s="121"/>
      <c r="E67" s="121"/>
      <c r="F67" s="121"/>
      <c r="G67" s="121"/>
      <c r="H67" s="121"/>
      <c r="I67" s="121"/>
    </row>
    <row r="68" spans="1:9" x14ac:dyDescent="0.15">
      <c r="A68" s="121" t="s">
        <v>99</v>
      </c>
      <c r="B68" s="121"/>
      <c r="C68" s="121"/>
      <c r="D68" s="121"/>
      <c r="E68" s="121"/>
      <c r="F68" s="121"/>
      <c r="G68" s="121"/>
      <c r="H68" s="121"/>
      <c r="I68" s="121"/>
    </row>
    <row r="69" spans="1:9" x14ac:dyDescent="0.15">
      <c r="A69" s="121" t="s">
        <v>100</v>
      </c>
      <c r="B69" s="121"/>
      <c r="C69" s="121"/>
      <c r="D69" s="121"/>
      <c r="E69" s="121"/>
      <c r="F69" s="121"/>
      <c r="G69" s="121"/>
      <c r="H69" s="121"/>
      <c r="I69" s="121"/>
    </row>
    <row r="71" spans="1:9" x14ac:dyDescent="0.15">
      <c r="A71" s="121" t="s">
        <v>101</v>
      </c>
      <c r="B71" s="121"/>
      <c r="C71" s="121"/>
      <c r="D71" s="121"/>
      <c r="E71" s="121"/>
      <c r="F71" s="121"/>
      <c r="G71" s="121"/>
      <c r="H71" s="121"/>
      <c r="I71" s="121"/>
    </row>
    <row r="72" spans="1:9" x14ac:dyDescent="0.15">
      <c r="A72" s="121" t="s">
        <v>102</v>
      </c>
      <c r="B72" s="121"/>
      <c r="C72" s="121"/>
      <c r="D72" s="121"/>
      <c r="E72" s="121"/>
      <c r="F72" s="121"/>
      <c r="G72" s="121"/>
      <c r="H72" s="121"/>
      <c r="I72" s="121"/>
    </row>
    <row r="73" spans="1:9" x14ac:dyDescent="0.15">
      <c r="A73" s="121" t="s">
        <v>103</v>
      </c>
      <c r="B73" s="121"/>
      <c r="C73" s="121"/>
      <c r="D73" s="121"/>
      <c r="E73" s="121"/>
      <c r="F73" s="121"/>
      <c r="G73" s="121"/>
      <c r="H73" s="121"/>
      <c r="I73" s="121"/>
    </row>
    <row r="74" spans="1:9" x14ac:dyDescent="0.15">
      <c r="A74" s="121" t="s">
        <v>104</v>
      </c>
      <c r="B74" s="121"/>
      <c r="C74" s="121"/>
      <c r="D74" s="121"/>
      <c r="E74" s="121"/>
      <c r="F74" s="121"/>
      <c r="G74" s="121"/>
      <c r="H74" s="121"/>
      <c r="I74" s="121"/>
    </row>
    <row r="75" spans="1:9" x14ac:dyDescent="0.15">
      <c r="A75" s="121" t="s">
        <v>105</v>
      </c>
      <c r="B75" s="121"/>
      <c r="C75" s="121"/>
      <c r="D75" s="121"/>
      <c r="E75" s="121"/>
      <c r="F75" s="121"/>
      <c r="G75" s="121"/>
      <c r="H75" s="121"/>
      <c r="I75" s="121"/>
    </row>
    <row r="77" spans="1:9" x14ac:dyDescent="0.15">
      <c r="A77" s="122" t="s">
        <v>49</v>
      </c>
    </row>
    <row r="78" spans="1:9" x14ac:dyDescent="0.15">
      <c r="A78" s="121" t="s">
        <v>106</v>
      </c>
      <c r="B78" s="121"/>
      <c r="C78" s="121"/>
      <c r="D78" s="121"/>
      <c r="E78" s="121"/>
      <c r="F78" s="121"/>
      <c r="G78" s="121"/>
      <c r="H78" s="121"/>
      <c r="I78" s="121"/>
    </row>
    <row r="79" spans="1:9" x14ac:dyDescent="0.15">
      <c r="A79" s="121" t="s">
        <v>107</v>
      </c>
      <c r="B79" s="121"/>
      <c r="C79" s="121"/>
      <c r="D79" s="121"/>
      <c r="E79" s="121"/>
      <c r="F79" s="121"/>
      <c r="G79" s="121"/>
      <c r="H79" s="121"/>
      <c r="I79" s="121"/>
    </row>
    <row r="80" spans="1:9" x14ac:dyDescent="0.15">
      <c r="A80" s="121" t="s">
        <v>108</v>
      </c>
      <c r="B80" s="121"/>
      <c r="C80" s="121"/>
      <c r="D80" s="121"/>
      <c r="E80" s="121"/>
      <c r="F80" s="121"/>
      <c r="G80" s="121"/>
      <c r="H80" s="121"/>
      <c r="I80" s="121"/>
    </row>
    <row r="81" spans="1:9" x14ac:dyDescent="0.15">
      <c r="A81" s="121" t="s">
        <v>109</v>
      </c>
      <c r="B81" s="121"/>
      <c r="C81" s="121"/>
      <c r="D81" s="121"/>
      <c r="E81" s="121"/>
      <c r="F81" s="121"/>
      <c r="G81" s="121"/>
      <c r="H81" s="121"/>
      <c r="I81" s="121"/>
    </row>
    <row r="82" spans="1:9" x14ac:dyDescent="0.15">
      <c r="A82" s="121" t="s">
        <v>110</v>
      </c>
      <c r="B82" s="121"/>
      <c r="C82" s="121"/>
      <c r="D82" s="121"/>
      <c r="E82" s="121"/>
      <c r="F82" s="121"/>
      <c r="G82" s="121"/>
      <c r="H82" s="121"/>
      <c r="I82" s="121"/>
    </row>
    <row r="83" spans="1:9" x14ac:dyDescent="0.15">
      <c r="A83" s="121" t="s">
        <v>111</v>
      </c>
      <c r="B83" s="121"/>
      <c r="C83" s="121"/>
      <c r="D83" s="121"/>
      <c r="E83" s="121"/>
      <c r="F83" s="121"/>
      <c r="G83" s="121"/>
      <c r="H83" s="121"/>
      <c r="I83" s="121"/>
    </row>
    <row r="84" spans="1:9" x14ac:dyDescent="0.15">
      <c r="A84" s="121" t="s">
        <v>112</v>
      </c>
      <c r="B84" s="121"/>
      <c r="C84" s="121"/>
      <c r="D84" s="121"/>
      <c r="E84" s="121"/>
      <c r="F84" s="121"/>
      <c r="G84" s="121"/>
      <c r="H84" s="121"/>
      <c r="I84" s="121"/>
    </row>
    <row r="86" spans="1:9" x14ac:dyDescent="0.15">
      <c r="A86" s="121" t="s">
        <v>40</v>
      </c>
    </row>
    <row r="87" spans="1:9" x14ac:dyDescent="0.15">
      <c r="A87" s="121" t="s">
        <v>113</v>
      </c>
      <c r="B87" s="121"/>
      <c r="C87" s="121"/>
      <c r="D87" s="121"/>
      <c r="E87" s="121"/>
      <c r="F87" s="121"/>
      <c r="G87" s="121"/>
      <c r="H87" s="121"/>
      <c r="I87" s="121"/>
    </row>
    <row r="88" spans="1:9" x14ac:dyDescent="0.15">
      <c r="A88" s="121" t="s">
        <v>114</v>
      </c>
      <c r="B88" s="121"/>
      <c r="C88" s="121"/>
      <c r="D88" s="121"/>
      <c r="E88" s="121"/>
      <c r="F88" s="121"/>
      <c r="G88" s="121"/>
      <c r="H88" s="121"/>
      <c r="I88" s="121"/>
    </row>
    <row r="90" spans="1:9" x14ac:dyDescent="0.15">
      <c r="A90" s="123" t="s">
        <v>115</v>
      </c>
      <c r="B90" s="123"/>
      <c r="C90" s="123"/>
      <c r="D90" s="123"/>
      <c r="E90" s="123"/>
      <c r="F90" s="123"/>
      <c r="G90" s="123"/>
      <c r="H90" s="123"/>
      <c r="I90" s="123"/>
    </row>
    <row r="91" spans="1:9" x14ac:dyDescent="0.15">
      <c r="A91" s="123" t="s">
        <v>116</v>
      </c>
      <c r="B91" s="123"/>
      <c r="C91" s="123"/>
      <c r="D91" s="123"/>
      <c r="E91" s="123"/>
      <c r="F91" s="123"/>
      <c r="G91" s="123"/>
      <c r="H91" s="123"/>
      <c r="I91" s="123"/>
    </row>
    <row r="92" spans="1:9" x14ac:dyDescent="0.15">
      <c r="A92" s="123" t="s">
        <v>117</v>
      </c>
      <c r="B92" s="123"/>
      <c r="C92" s="123"/>
      <c r="D92" s="123"/>
      <c r="E92" s="123"/>
      <c r="F92" s="123"/>
      <c r="G92" s="123"/>
      <c r="H92" s="123"/>
      <c r="I92" s="123"/>
    </row>
    <row r="93" spans="1:9" x14ac:dyDescent="0.15">
      <c r="A93" s="123"/>
      <c r="B93" s="123"/>
      <c r="C93" s="123"/>
      <c r="D93" s="123"/>
      <c r="E93" s="123"/>
      <c r="F93" s="123"/>
      <c r="G93" s="123"/>
      <c r="H93" s="123"/>
      <c r="I93" s="123"/>
    </row>
    <row r="94" spans="1:9" x14ac:dyDescent="0.15">
      <c r="A94" s="123" t="s">
        <v>119</v>
      </c>
      <c r="B94" s="123"/>
      <c r="C94" s="123"/>
      <c r="D94" s="123"/>
      <c r="E94" s="123"/>
      <c r="F94" s="123"/>
      <c r="G94" s="123"/>
      <c r="H94" s="123"/>
      <c r="I94" s="123"/>
    </row>
    <row r="95" spans="1:9" x14ac:dyDescent="0.15">
      <c r="A95" s="123"/>
      <c r="B95" s="123"/>
      <c r="C95" s="123"/>
      <c r="D95" s="123"/>
      <c r="E95" s="123"/>
      <c r="F95" s="123"/>
      <c r="G95" s="123"/>
      <c r="H95" s="123"/>
      <c r="I95" s="123"/>
    </row>
  </sheetData>
  <sheetProtection algorithmName="SHA-512" hashValue="4S858xEGoMxsjO6cDfhvDEICINKWCO3u7WmQ9AGCBzVED0Bm21RO2HK7n7r7RbOfpKZVYVclPFumj4wln4Vmyg==" saltValue="+kQdtcrLdKzJQLB6n9nLgQ==" spinCount="100000" sheet="1" objects="1" scenarios="1"/>
  <pageMargins left="0.75" right="0.75" top="1" bottom="1" header="0.5" footer="0.5"/>
  <pageSetup scale="84" fitToHeight="0" orientation="portrait" r:id="rId1"/>
  <headerFooter alignWithMargins="0">
    <oddFooter>&amp;CPrepared on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100"/>
    <pageSetUpPr fitToPage="1"/>
  </sheetPr>
  <dimension ref="A2:J100"/>
  <sheetViews>
    <sheetView zoomScaleNormal="100" workbookViewId="0">
      <selection activeCell="A3" sqref="A3"/>
    </sheetView>
  </sheetViews>
  <sheetFormatPr baseColWidth="10" defaultColWidth="9.1640625" defaultRowHeight="16" x14ac:dyDescent="0.2"/>
  <cols>
    <col min="1" max="1" width="22" style="1" customWidth="1"/>
    <col min="2" max="8" width="9.6640625" style="1" customWidth="1"/>
    <col min="9" max="9" width="9.1640625" style="1"/>
    <col min="10" max="10" width="10" style="1" customWidth="1"/>
    <col min="11" max="16384" width="9.1640625" style="1"/>
  </cols>
  <sheetData>
    <row r="2" spans="1:8" ht="20" x14ac:dyDescent="0.2">
      <c r="B2" s="124"/>
      <c r="C2" s="124"/>
      <c r="D2" s="124"/>
      <c r="E2" s="124"/>
    </row>
    <row r="3" spans="1:8" ht="20" x14ac:dyDescent="0.2">
      <c r="A3" s="124" t="s">
        <v>41</v>
      </c>
      <c r="B3" s="124"/>
      <c r="C3" s="124"/>
      <c r="D3" s="124"/>
      <c r="E3" s="148"/>
    </row>
    <row r="4" spans="1:8" ht="20" x14ac:dyDescent="0.2">
      <c r="B4" s="124"/>
      <c r="C4" s="124"/>
      <c r="D4" s="124"/>
      <c r="E4" s="124"/>
    </row>
    <row r="6" spans="1:8" ht="17" thickBot="1" x14ac:dyDescent="0.25"/>
    <row r="7" spans="1:8" ht="17" thickBot="1" x14ac:dyDescent="0.25">
      <c r="A7" s="43" t="s">
        <v>42</v>
      </c>
      <c r="B7" s="102"/>
      <c r="C7" s="103"/>
      <c r="D7" s="17"/>
      <c r="E7" s="17"/>
      <c r="F7" s="17"/>
      <c r="G7" s="17"/>
      <c r="H7" s="17"/>
    </row>
    <row r="8" spans="1:8" ht="17" thickBot="1" x14ac:dyDescent="0.25"/>
    <row r="9" spans="1:8" x14ac:dyDescent="0.2">
      <c r="A9" s="98" t="s">
        <v>22</v>
      </c>
      <c r="B9" s="99"/>
      <c r="C9" s="100"/>
      <c r="E9" s="2"/>
      <c r="F9" s="2"/>
      <c r="G9" s="2"/>
    </row>
    <row r="10" spans="1:8" x14ac:dyDescent="0.2">
      <c r="A10" s="44" t="s">
        <v>37</v>
      </c>
      <c r="B10" s="3"/>
      <c r="C10" s="80">
        <v>4.72</v>
      </c>
      <c r="D10" s="4"/>
      <c r="E10" s="2"/>
      <c r="F10" s="2"/>
      <c r="G10" s="2"/>
    </row>
    <row r="11" spans="1:8" x14ac:dyDescent="0.2">
      <c r="A11" s="45" t="s">
        <v>0</v>
      </c>
      <c r="C11" s="81">
        <v>2.1</v>
      </c>
      <c r="D11" s="5"/>
      <c r="E11" s="2"/>
      <c r="F11" s="2"/>
      <c r="G11" s="2"/>
    </row>
    <row r="12" spans="1:8" x14ac:dyDescent="0.2">
      <c r="A12" s="45" t="s">
        <v>38</v>
      </c>
      <c r="C12" s="81">
        <v>-0.36</v>
      </c>
      <c r="D12" s="5"/>
      <c r="E12" s="2"/>
      <c r="F12" s="2"/>
      <c r="G12" s="2"/>
    </row>
    <row r="13" spans="1:8" ht="17" thickBot="1" x14ac:dyDescent="0.25">
      <c r="A13" s="46" t="s">
        <v>6</v>
      </c>
      <c r="B13" s="47"/>
      <c r="C13" s="82">
        <v>162</v>
      </c>
      <c r="D13" s="5"/>
    </row>
    <row r="14" spans="1:8" ht="17" thickBot="1" x14ac:dyDescent="0.25"/>
    <row r="15" spans="1:8" x14ac:dyDescent="0.2">
      <c r="A15" s="98" t="s">
        <v>23</v>
      </c>
      <c r="B15" s="99"/>
      <c r="C15" s="99"/>
      <c r="D15" s="99"/>
      <c r="E15" s="100"/>
      <c r="G15" s="135" t="s">
        <v>25</v>
      </c>
      <c r="H15" s="126"/>
    </row>
    <row r="16" spans="1:8" x14ac:dyDescent="0.2">
      <c r="A16" s="44"/>
      <c r="B16" s="37"/>
      <c r="C16" s="38" t="s">
        <v>3</v>
      </c>
      <c r="D16" s="38" t="s">
        <v>5</v>
      </c>
      <c r="E16" s="48"/>
      <c r="G16" s="127"/>
      <c r="H16" s="128"/>
    </row>
    <row r="17" spans="1:10" x14ac:dyDescent="0.2">
      <c r="A17" s="45"/>
      <c r="B17" s="17" t="s">
        <v>1</v>
      </c>
      <c r="C17" s="39" t="s">
        <v>4</v>
      </c>
      <c r="D17" s="39" t="s">
        <v>4</v>
      </c>
      <c r="E17" s="49"/>
      <c r="G17" s="44" t="s">
        <v>36</v>
      </c>
      <c r="H17" s="55"/>
      <c r="I17" s="6"/>
    </row>
    <row r="18" spans="1:10" x14ac:dyDescent="0.2">
      <c r="A18" s="45"/>
      <c r="B18" s="17" t="s">
        <v>2</v>
      </c>
      <c r="C18" s="39" t="s">
        <v>7</v>
      </c>
      <c r="D18" s="39" t="s">
        <v>7</v>
      </c>
      <c r="E18" s="50" t="s">
        <v>27</v>
      </c>
      <c r="G18" s="45" t="s">
        <v>8</v>
      </c>
      <c r="H18" s="93">
        <v>4.72</v>
      </c>
      <c r="I18" s="7"/>
    </row>
    <row r="19" spans="1:10" x14ac:dyDescent="0.2">
      <c r="A19" s="45" t="s">
        <v>28</v>
      </c>
      <c r="B19" s="83">
        <v>0</v>
      </c>
      <c r="C19" s="84">
        <v>75</v>
      </c>
      <c r="D19" s="84">
        <v>100</v>
      </c>
      <c r="E19" s="85">
        <v>15</v>
      </c>
      <c r="F19" s="144" t="s">
        <v>26</v>
      </c>
      <c r="G19" s="45" t="s">
        <v>12</v>
      </c>
      <c r="H19" s="94">
        <v>162</v>
      </c>
    </row>
    <row r="20" spans="1:10" x14ac:dyDescent="0.2">
      <c r="A20" s="45" t="s">
        <v>29</v>
      </c>
      <c r="B20" s="83">
        <v>1</v>
      </c>
      <c r="C20" s="84">
        <v>75</v>
      </c>
      <c r="D20" s="42" t="s">
        <v>31</v>
      </c>
      <c r="E20" s="85">
        <v>20</v>
      </c>
      <c r="F20" s="144" t="s">
        <v>26</v>
      </c>
      <c r="G20" s="45" t="s">
        <v>13</v>
      </c>
      <c r="H20" s="56">
        <f>(H18+$C$12)*H19</f>
        <v>706.31999999999994</v>
      </c>
    </row>
    <row r="21" spans="1:10" x14ac:dyDescent="0.2">
      <c r="A21" s="45" t="s">
        <v>30</v>
      </c>
      <c r="B21" s="86">
        <v>0</v>
      </c>
      <c r="D21" s="17"/>
      <c r="E21" s="51"/>
      <c r="G21" s="45" t="s">
        <v>32</v>
      </c>
      <c r="H21" s="57">
        <f>IF($B$19=1,IF(H19&lt;($C$13*$C$19/100),((($C$13*$C$19/100)-H19)*($D$19*$C$10/100))-$E$19,-$E$19),(IF($B$20=1,IF((H18*H19)&lt;MAX(MIN(H18, $D$22),$C$10)*$C$13*$C$20/100,MAX(MIN(H18,$D$22),$C$10)*$C$13*$C$20/100-(H18*H19)-$E$20,-$E$20),0)))</f>
        <v>-20</v>
      </c>
      <c r="I21" s="9"/>
    </row>
    <row r="22" spans="1:10" x14ac:dyDescent="0.2">
      <c r="A22" s="45"/>
      <c r="B22" s="10" t="s">
        <v>24</v>
      </c>
      <c r="C22" s="11"/>
      <c r="D22" s="96">
        <f>IF(B21=1,C10,C10*2)</f>
        <v>9.44</v>
      </c>
      <c r="E22" s="52"/>
      <c r="G22" s="45" t="s">
        <v>11</v>
      </c>
      <c r="H22" s="58">
        <f>IF($B$23=1,($D$23-H18)*$D$24*$C$13,0)</f>
        <v>0</v>
      </c>
      <c r="I22" s="9"/>
    </row>
    <row r="23" spans="1:10" x14ac:dyDescent="0.2">
      <c r="A23" s="44" t="s">
        <v>16</v>
      </c>
      <c r="B23" s="87">
        <v>0</v>
      </c>
      <c r="C23" s="3" t="s">
        <v>8</v>
      </c>
      <c r="D23" s="89">
        <v>4</v>
      </c>
      <c r="E23" s="53"/>
      <c r="G23" s="45" t="s">
        <v>19</v>
      </c>
      <c r="H23" s="57">
        <f>IF($B$25=1,IF($D$25&gt;H18,$D$24*$C$13*($D$25-H18-$D$26),$D$24*$C$13*(-$D$26)),0)</f>
        <v>0</v>
      </c>
    </row>
    <row r="24" spans="1:10" x14ac:dyDescent="0.2">
      <c r="A24" s="45"/>
      <c r="B24" s="12"/>
      <c r="C24" s="1" t="s">
        <v>14</v>
      </c>
      <c r="D24" s="90">
        <v>0.75</v>
      </c>
      <c r="E24" s="53"/>
      <c r="G24" s="45" t="s">
        <v>20</v>
      </c>
      <c r="H24" s="57">
        <f>IF($B$27=1,IF($D$27&lt;H18,$D$24*$C$13*(H18-$D$27-$D$28),$D$24*$C$13*(-$D$28)),0)</f>
        <v>0</v>
      </c>
    </row>
    <row r="25" spans="1:10" x14ac:dyDescent="0.2">
      <c r="A25" s="45" t="s">
        <v>17</v>
      </c>
      <c r="B25" s="88">
        <v>0</v>
      </c>
      <c r="C25" s="1" t="s">
        <v>9</v>
      </c>
      <c r="D25" s="91">
        <v>3.5</v>
      </c>
      <c r="E25" s="53"/>
      <c r="G25" s="45" t="s">
        <v>15</v>
      </c>
      <c r="H25" s="57">
        <f>IF(H18+$C$12&lt;$C$11,H19*($C$11-H18-$C$12),0)</f>
        <v>0</v>
      </c>
    </row>
    <row r="26" spans="1:10" x14ac:dyDescent="0.2">
      <c r="A26" s="45"/>
      <c r="C26" s="1" t="s">
        <v>10</v>
      </c>
      <c r="D26" s="91">
        <v>0.05</v>
      </c>
      <c r="E26" s="53"/>
      <c r="G26" s="59" t="s">
        <v>21</v>
      </c>
      <c r="H26" s="60">
        <f>SUM(H20:H25)</f>
        <v>686.31999999999994</v>
      </c>
      <c r="I26" s="13"/>
    </row>
    <row r="27" spans="1:10" x14ac:dyDescent="0.2">
      <c r="A27" s="45" t="s">
        <v>18</v>
      </c>
      <c r="B27" s="88">
        <v>0</v>
      </c>
      <c r="C27" s="1" t="s">
        <v>9</v>
      </c>
      <c r="D27" s="91">
        <v>6.5</v>
      </c>
      <c r="E27" s="53"/>
      <c r="G27" s="61" t="s">
        <v>33</v>
      </c>
      <c r="H27" s="95">
        <v>615</v>
      </c>
      <c r="I27" s="13"/>
    </row>
    <row r="28" spans="1:10" ht="17" thickBot="1" x14ac:dyDescent="0.25">
      <c r="A28" s="46"/>
      <c r="B28" s="47"/>
      <c r="C28" s="47" t="s">
        <v>10</v>
      </c>
      <c r="D28" s="92">
        <v>0.05</v>
      </c>
      <c r="E28" s="54"/>
      <c r="G28" s="62" t="s">
        <v>34</v>
      </c>
      <c r="H28" s="63">
        <f>H26-H27</f>
        <v>71.319999999999936</v>
      </c>
      <c r="I28" s="13"/>
    </row>
    <row r="29" spans="1:10" ht="17" thickBot="1" x14ac:dyDescent="0.25"/>
    <row r="30" spans="1:10" x14ac:dyDescent="0.2">
      <c r="A30" s="77" t="s">
        <v>35</v>
      </c>
      <c r="B30" s="64"/>
      <c r="C30" s="64"/>
      <c r="D30" s="65"/>
      <c r="E30" s="66"/>
      <c r="F30" s="64"/>
      <c r="G30" s="64"/>
      <c r="H30" s="67"/>
    </row>
    <row r="31" spans="1:10" x14ac:dyDescent="0.2">
      <c r="A31" s="40" t="s">
        <v>21</v>
      </c>
      <c r="B31" s="129" t="s">
        <v>3</v>
      </c>
      <c r="C31" s="130"/>
      <c r="D31" s="130"/>
      <c r="E31" s="130"/>
      <c r="F31" s="130"/>
      <c r="G31" s="130"/>
      <c r="H31" s="131"/>
      <c r="J31" s="14"/>
    </row>
    <row r="32" spans="1:10" ht="17" thickBot="1" x14ac:dyDescent="0.25">
      <c r="A32" s="32" t="s">
        <v>5</v>
      </c>
      <c r="B32" s="35">
        <v>5</v>
      </c>
      <c r="C32" s="31">
        <v>50</v>
      </c>
      <c r="D32" s="31">
        <v>100</v>
      </c>
      <c r="E32" s="31">
        <v>150</v>
      </c>
      <c r="F32" s="31">
        <v>180</v>
      </c>
      <c r="G32" s="31">
        <v>210</v>
      </c>
      <c r="H32" s="36">
        <v>240</v>
      </c>
      <c r="J32" s="15"/>
    </row>
    <row r="33" spans="1:10" x14ac:dyDescent="0.2">
      <c r="A33" s="33">
        <v>2</v>
      </c>
      <c r="B33" s="68">
        <f t="shared" ref="B33:H33" si="0">B53-$H$27</f>
        <v>-61.019999999999982</v>
      </c>
      <c r="C33" s="41">
        <f t="shared" si="0"/>
        <v>-56.519999999999982</v>
      </c>
      <c r="D33" s="41">
        <f t="shared" si="0"/>
        <v>-51.519999999999982</v>
      </c>
      <c r="E33" s="41">
        <f t="shared" si="0"/>
        <v>-46.519999999999982</v>
      </c>
      <c r="F33" s="41">
        <f t="shared" si="0"/>
        <v>-43.519999999999982</v>
      </c>
      <c r="G33" s="41">
        <f t="shared" si="0"/>
        <v>-40.519999999999982</v>
      </c>
      <c r="H33" s="69">
        <f t="shared" si="0"/>
        <v>-37.519999999999982</v>
      </c>
    </row>
    <row r="34" spans="1:10" x14ac:dyDescent="0.2">
      <c r="A34" s="33">
        <v>3</v>
      </c>
      <c r="B34" s="68">
        <f t="shared" ref="B34:H34" si="1">B60-$H$27</f>
        <v>-63.319999999999936</v>
      </c>
      <c r="C34" s="41">
        <f t="shared" si="1"/>
        <v>-79.519999999999982</v>
      </c>
      <c r="D34" s="41">
        <f t="shared" si="1"/>
        <v>-97.519999999999982</v>
      </c>
      <c r="E34" s="41">
        <f t="shared" si="1"/>
        <v>-115.51999999999998</v>
      </c>
      <c r="F34" s="41">
        <f t="shared" si="1"/>
        <v>-126.31999999999994</v>
      </c>
      <c r="G34" s="41">
        <f t="shared" si="1"/>
        <v>-80.600000000000023</v>
      </c>
      <c r="H34" s="69">
        <f t="shared" si="1"/>
        <v>-1.3999999999999773</v>
      </c>
    </row>
    <row r="35" spans="1:10" x14ac:dyDescent="0.2">
      <c r="A35" s="33">
        <v>4</v>
      </c>
      <c r="B35" s="68">
        <f t="shared" ref="B35:H35" si="2">B67-$H$27</f>
        <v>-63.319999999999936</v>
      </c>
      <c r="C35" s="41">
        <f t="shared" si="2"/>
        <v>-79.519999999999982</v>
      </c>
      <c r="D35" s="41">
        <f t="shared" si="2"/>
        <v>-97.519999999999982</v>
      </c>
      <c r="E35" s="41">
        <f t="shared" si="2"/>
        <v>-89</v>
      </c>
      <c r="F35" s="41">
        <f t="shared" si="2"/>
        <v>20.200000000000045</v>
      </c>
      <c r="G35" s="41">
        <f t="shared" si="2"/>
        <v>129.39999999999998</v>
      </c>
      <c r="H35" s="69">
        <f t="shared" si="2"/>
        <v>238.60000000000002</v>
      </c>
    </row>
    <row r="36" spans="1:10" x14ac:dyDescent="0.2">
      <c r="A36" s="33">
        <v>5</v>
      </c>
      <c r="B36" s="68">
        <f t="shared" ref="B36:H36" si="3">B74-$H$27</f>
        <v>-29.299999999999955</v>
      </c>
      <c r="C36" s="41">
        <f t="shared" si="3"/>
        <v>-45.5</v>
      </c>
      <c r="D36" s="41">
        <f t="shared" si="3"/>
        <v>-63.5</v>
      </c>
      <c r="E36" s="41">
        <f t="shared" si="3"/>
        <v>61</v>
      </c>
      <c r="F36" s="41">
        <f t="shared" si="3"/>
        <v>200.19999999999993</v>
      </c>
      <c r="G36" s="41">
        <f t="shared" si="3"/>
        <v>339.4</v>
      </c>
      <c r="H36" s="69">
        <f t="shared" si="3"/>
        <v>478.59999999999991</v>
      </c>
    </row>
    <row r="37" spans="1:10" x14ac:dyDescent="0.2">
      <c r="A37" s="33">
        <v>6</v>
      </c>
      <c r="B37" s="68">
        <f t="shared" ref="B37:H37" si="4">B81-$H$27</f>
        <v>92.200000000000045</v>
      </c>
      <c r="C37" s="41">
        <f t="shared" si="4"/>
        <v>76</v>
      </c>
      <c r="D37" s="41">
        <f t="shared" si="4"/>
        <v>58</v>
      </c>
      <c r="E37" s="41">
        <f t="shared" si="4"/>
        <v>211</v>
      </c>
      <c r="F37" s="41">
        <f t="shared" si="4"/>
        <v>380.19999999999993</v>
      </c>
      <c r="G37" s="41">
        <f t="shared" si="4"/>
        <v>549.39999999999986</v>
      </c>
      <c r="H37" s="69">
        <f t="shared" si="4"/>
        <v>718.59999999999991</v>
      </c>
    </row>
    <row r="38" spans="1:10" x14ac:dyDescent="0.2">
      <c r="A38" s="33">
        <v>8</v>
      </c>
      <c r="B38" s="68">
        <f t="shared" ref="B38:H38" si="5">B88-$H$27</f>
        <v>335.20000000000005</v>
      </c>
      <c r="C38" s="41">
        <f t="shared" si="5"/>
        <v>319</v>
      </c>
      <c r="D38" s="41">
        <f t="shared" si="5"/>
        <v>301</v>
      </c>
      <c r="E38" s="41">
        <f t="shared" si="5"/>
        <v>511</v>
      </c>
      <c r="F38" s="41">
        <f t="shared" si="5"/>
        <v>740.2</v>
      </c>
      <c r="G38" s="41">
        <f t="shared" si="5"/>
        <v>969.39999999999986</v>
      </c>
      <c r="H38" s="69">
        <f t="shared" si="5"/>
        <v>1198.5999999999999</v>
      </c>
    </row>
    <row r="39" spans="1:10" ht="17" thickBot="1" x14ac:dyDescent="0.25">
      <c r="A39" s="34">
        <v>10</v>
      </c>
      <c r="B39" s="70">
        <f t="shared" ref="B39:H39" si="6">B95-$H$27</f>
        <v>510.16000000000008</v>
      </c>
      <c r="C39" s="71">
        <f t="shared" si="6"/>
        <v>493.96000000000004</v>
      </c>
      <c r="D39" s="71">
        <f t="shared" si="6"/>
        <v>475.96000000000004</v>
      </c>
      <c r="E39" s="71">
        <f t="shared" si="6"/>
        <v>811</v>
      </c>
      <c r="F39" s="71">
        <f t="shared" si="6"/>
        <v>1100.2</v>
      </c>
      <c r="G39" s="71">
        <f t="shared" si="6"/>
        <v>1389.4</v>
      </c>
      <c r="H39" s="72">
        <f t="shared" si="6"/>
        <v>1678.6000000000004</v>
      </c>
    </row>
    <row r="40" spans="1:10" x14ac:dyDescent="0.2">
      <c r="B40" s="9"/>
      <c r="C40" s="9"/>
      <c r="D40" s="9"/>
    </row>
    <row r="41" spans="1:10" x14ac:dyDescent="0.2">
      <c r="B41" s="9"/>
      <c r="C41" s="9"/>
      <c r="D41" s="9"/>
    </row>
    <row r="42" spans="1:10" x14ac:dyDescent="0.2">
      <c r="B42" s="9"/>
      <c r="C42" s="9"/>
      <c r="D42" s="9"/>
    </row>
    <row r="43" spans="1:10" hidden="1" x14ac:dyDescent="0.2">
      <c r="B43" s="9"/>
      <c r="C43" s="9"/>
      <c r="D43" s="9"/>
    </row>
    <row r="44" spans="1:10" ht="12.75" hidden="1" customHeight="1" x14ac:dyDescent="0.2">
      <c r="A44" s="16"/>
      <c r="B44" s="16"/>
      <c r="C44" s="16"/>
      <c r="D44" s="16"/>
      <c r="E44" s="16"/>
      <c r="F44" s="16"/>
      <c r="G44" s="16"/>
      <c r="H44" s="16"/>
      <c r="J44" s="16"/>
    </row>
    <row r="45" spans="1:10" ht="12.75" hidden="1" customHeight="1" x14ac:dyDescent="0.2">
      <c r="A45" s="17"/>
      <c r="B45" s="18" t="s">
        <v>3</v>
      </c>
      <c r="C45" s="14"/>
      <c r="D45" s="14"/>
      <c r="E45" s="14"/>
      <c r="F45" s="14"/>
      <c r="G45" s="14"/>
      <c r="H45" s="14"/>
      <c r="J45" s="14"/>
    </row>
    <row r="46" spans="1:10" ht="12.75" hidden="1" customHeight="1" x14ac:dyDescent="0.2">
      <c r="A46" s="19" t="s">
        <v>5</v>
      </c>
      <c r="B46" s="20">
        <f t="shared" ref="B46:H46" si="7">B32</f>
        <v>5</v>
      </c>
      <c r="C46" s="14">
        <f t="shared" si="7"/>
        <v>50</v>
      </c>
      <c r="D46" s="14">
        <f t="shared" si="7"/>
        <v>100</v>
      </c>
      <c r="E46" s="14">
        <f t="shared" si="7"/>
        <v>150</v>
      </c>
      <c r="F46" s="14">
        <f t="shared" si="7"/>
        <v>180</v>
      </c>
      <c r="G46" s="14">
        <f t="shared" si="7"/>
        <v>210</v>
      </c>
      <c r="H46" s="14">
        <f t="shared" si="7"/>
        <v>240</v>
      </c>
      <c r="J46" s="15"/>
    </row>
    <row r="47" spans="1:10" ht="12.75" hidden="1" customHeight="1" x14ac:dyDescent="0.2">
      <c r="A47" s="19"/>
      <c r="B47" s="21">
        <f t="shared" ref="B47:H47" si="8">($A53+$C$12)*B$46</f>
        <v>8.2000000000000011</v>
      </c>
      <c r="C47" s="21">
        <f t="shared" si="8"/>
        <v>82</v>
      </c>
      <c r="D47" s="21">
        <f t="shared" si="8"/>
        <v>164</v>
      </c>
      <c r="E47" s="21">
        <f t="shared" si="8"/>
        <v>246.00000000000003</v>
      </c>
      <c r="F47" s="21">
        <f t="shared" si="8"/>
        <v>295.20000000000005</v>
      </c>
      <c r="G47" s="21">
        <f t="shared" si="8"/>
        <v>344.40000000000003</v>
      </c>
      <c r="H47" s="21">
        <f t="shared" si="8"/>
        <v>393.6</v>
      </c>
      <c r="J47" s="9"/>
    </row>
    <row r="48" spans="1:10" ht="12.75" hidden="1" customHeight="1" x14ac:dyDescent="0.2">
      <c r="A48" s="19"/>
      <c r="B48" s="8">
        <f>IF($B$19=1,IF($B$46&lt;($C$13*$C$19/100),((($C$13*$C$19/100)-$B$46)*($D$19*$C$10/100))-$E$19,-$E$19),(IF($B$20=1,IF(($A53*B$46)&lt;MAX(MIN($A53, $D$22),$C$10)*$C$13*$C$20/100,MAX(MIN($A53,$D$22),$C$10)*$C$13*$C$20/100-($A53*B$46)-$E$20,-$E$20),0)))</f>
        <v>543.48</v>
      </c>
      <c r="C48" s="8">
        <f>IF($B$19=1,IF($C$46&lt;($C$13*$C$19/100),((($C$13*$C$19/100)-$C$46)*($D$19*$C$10/100))-$E$19,-$E$19),(IF($B$20=1,IF(($A53*C$46)&lt;MAX(MIN($A53, $D$22),$C$10)*$C$13*$C$20/100,MAX(MIN($A53,$D$22),$C$10)*$C$13*$C$20/100-($A53*C$46)-$E$20,-$E$20),0)))</f>
        <v>453.48</v>
      </c>
      <c r="D48" s="8">
        <f>IF($B$19=1,IF($D$46&lt;($C$13*$C$19/100),((($C$13*$C$19/100)-$D$46)*($D$19*$C$10/100))-$E$19,-$E$19),(IF($B$20=1,IF(($A53*D$46)&lt;MAX(MIN($A53, $D$22),$C$10)*$C$13*$C$20/100,MAX(MIN($A53,$D$22),$C$10)*$C$13*$C$20/100-($A53*D$46)-$E$20,-$E$20),0)))</f>
        <v>353.48</v>
      </c>
      <c r="E48" s="8">
        <f>IF($B$19=1,IF($E$46&lt;($C$13*$C$19/100),((($C$13*$C$19/100)-$E$46)*($D$19*$C$10/100))-$E$19,-$E$19),(IF($B$20=1,IF(($A53*$E$46)&lt;MAX(MIN($A53, $D$22),$C$10)*$C$13*$C$20/100,MAX(MIN($A53,$D$22),$C$10)*$C$13*$C$20/100-($A53*$E$46)-$E$20,-$E$20),0)))</f>
        <v>253.48000000000002</v>
      </c>
      <c r="F48" s="8">
        <f>IF($B$19=1,IF($F$46&lt;($C$13*$C$19/100),((($C$13*$C$19/100)-$F$46)*($D$19*$C$10/100))-$E$19,-$E$19),(IF($B$20=1,IF(($A53*$F$46)&lt;MAX(MIN($A53, $D$22),$C$10)*$C$13*$C$20/100,MAX(MIN($A53,$D$22),$C$10)*$C$13*$C$20/100-($A53*$F$46)-$E$20,-$E$20),0)))</f>
        <v>193.48000000000002</v>
      </c>
      <c r="G48" s="8">
        <f>IF($B$19=1,IF($G$46&lt;($C$13*$C$19/100),((($C$13*$C$19/100)-$G$46)*($D$19*$C$10/100))-$E$19,-$E$19),(IF($B$20=1,IF(($A53*G$46)&lt;MAX(MIN($A53, $D$22),$C$10)*$C$13*$C$20/100,MAX(MIN($A53,$D$22),$C$10)*$C$13*$C$20/100-($A53*G$46)-$E$20,-$E$20),0)))</f>
        <v>133.48000000000002</v>
      </c>
      <c r="H48" s="8">
        <f>IF($B$19=1,IF($H$46&lt;($C$13*$C$19/100),((($C$13*$C$19/100)-$H$46)*($D$19*$C$10/100))-$E$19,-$E$19),(IF($B$20=1,IF(($A53*H$46)&lt;MAX(MIN($A53, $D$22),$C$10)*$C$13*$C$20/100,MAX(MIN($A53,$D$22),$C$10)*$C$13*$C$20/100-($A53*H$46)-$E$20,-$E$20),0)))</f>
        <v>73.480000000000018</v>
      </c>
      <c r="J48" s="9"/>
    </row>
    <row r="49" spans="1:10" ht="12.75" hidden="1" customHeight="1" x14ac:dyDescent="0.2">
      <c r="A49" s="19"/>
      <c r="B49" s="15">
        <f t="shared" ref="B49:H49" si="9">IF($B$23=1,($D$23-$A53)*$D$24*$C$13,0)</f>
        <v>0</v>
      </c>
      <c r="C49" s="15">
        <f t="shared" si="9"/>
        <v>0</v>
      </c>
      <c r="D49" s="15">
        <f t="shared" si="9"/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J49" s="9"/>
    </row>
    <row r="50" spans="1:10" ht="12.75" hidden="1" customHeight="1" x14ac:dyDescent="0.2">
      <c r="A50" s="19"/>
      <c r="B50" s="9">
        <f t="shared" ref="B50:H50" si="10">IF($B$25=1,IF($D$25&gt;$A53,$D$24*$C$13*($D$25-$A53-$D$26),$D$24*$C$13*(-$D$26)),0)</f>
        <v>0</v>
      </c>
      <c r="C50" s="9">
        <f t="shared" si="10"/>
        <v>0</v>
      </c>
      <c r="D50" s="9">
        <f t="shared" si="10"/>
        <v>0</v>
      </c>
      <c r="E50" s="9">
        <f t="shared" si="10"/>
        <v>0</v>
      </c>
      <c r="F50" s="9">
        <f t="shared" si="10"/>
        <v>0</v>
      </c>
      <c r="G50" s="9">
        <f t="shared" si="10"/>
        <v>0</v>
      </c>
      <c r="H50" s="9">
        <f t="shared" si="10"/>
        <v>0</v>
      </c>
      <c r="J50" s="9"/>
    </row>
    <row r="51" spans="1:10" ht="12.75" hidden="1" customHeight="1" x14ac:dyDescent="0.2">
      <c r="A51" s="19"/>
      <c r="B51" s="9">
        <f t="shared" ref="B51:H51" si="11">IF($B$27=1,IF($D$27&lt;$A53,$D$24*$C$13*($A53-$D$27-$D$28),$D$24*$C$13*(-$D$28)),0)</f>
        <v>0</v>
      </c>
      <c r="C51" s="9">
        <f t="shared" si="11"/>
        <v>0</v>
      </c>
      <c r="D51" s="9">
        <f t="shared" si="11"/>
        <v>0</v>
      </c>
      <c r="E51" s="9">
        <f t="shared" si="11"/>
        <v>0</v>
      </c>
      <c r="F51" s="9">
        <f t="shared" si="11"/>
        <v>0</v>
      </c>
      <c r="G51" s="9">
        <f t="shared" si="11"/>
        <v>0</v>
      </c>
      <c r="H51" s="9">
        <f t="shared" si="11"/>
        <v>0</v>
      </c>
      <c r="J51" s="9"/>
    </row>
    <row r="52" spans="1:10" ht="12.75" hidden="1" customHeight="1" x14ac:dyDescent="0.2">
      <c r="A52" s="19"/>
      <c r="B52" s="9">
        <f t="shared" ref="B52:H52" si="12">IF($A53+$C$12&lt;$C$11,B$46*($C$11-$A53-$C$12),0)</f>
        <v>2.3000000000000003</v>
      </c>
      <c r="C52" s="9">
        <f t="shared" si="12"/>
        <v>23.000000000000004</v>
      </c>
      <c r="D52" s="9">
        <f t="shared" si="12"/>
        <v>46.000000000000007</v>
      </c>
      <c r="E52" s="9">
        <f t="shared" si="12"/>
        <v>69.000000000000014</v>
      </c>
      <c r="F52" s="9">
        <f t="shared" si="12"/>
        <v>82.800000000000011</v>
      </c>
      <c r="G52" s="9">
        <f t="shared" si="12"/>
        <v>96.600000000000023</v>
      </c>
      <c r="H52" s="9">
        <f t="shared" si="12"/>
        <v>110.40000000000002</v>
      </c>
      <c r="J52" s="15"/>
    </row>
    <row r="53" spans="1:10" ht="12.75" hidden="1" customHeight="1" x14ac:dyDescent="0.2">
      <c r="A53" s="18">
        <f>$A$33</f>
        <v>2</v>
      </c>
      <c r="B53" s="22">
        <f t="shared" ref="B53:H53" si="13">SUM(B47:B52)</f>
        <v>553.98</v>
      </c>
      <c r="C53" s="21">
        <f t="shared" si="13"/>
        <v>558.48</v>
      </c>
      <c r="D53" s="21">
        <f t="shared" si="13"/>
        <v>563.48</v>
      </c>
      <c r="E53" s="21">
        <f t="shared" si="13"/>
        <v>568.48</v>
      </c>
      <c r="F53" s="21">
        <f t="shared" si="13"/>
        <v>571.48</v>
      </c>
      <c r="G53" s="21">
        <f t="shared" si="13"/>
        <v>574.48</v>
      </c>
      <c r="H53" s="23">
        <f t="shared" si="13"/>
        <v>577.48</v>
      </c>
    </row>
    <row r="54" spans="1:10" ht="12.75" hidden="1" customHeight="1" x14ac:dyDescent="0.2">
      <c r="A54" s="18"/>
      <c r="B54" s="21">
        <f t="shared" ref="B54:H54" si="14">($A60+$C$12)*B$46</f>
        <v>13.200000000000001</v>
      </c>
      <c r="C54" s="21">
        <f t="shared" si="14"/>
        <v>132</v>
      </c>
      <c r="D54" s="21">
        <f t="shared" si="14"/>
        <v>264</v>
      </c>
      <c r="E54" s="21">
        <f t="shared" si="14"/>
        <v>396</v>
      </c>
      <c r="F54" s="21">
        <f t="shared" si="14"/>
        <v>475.20000000000005</v>
      </c>
      <c r="G54" s="21">
        <f t="shared" si="14"/>
        <v>554.4</v>
      </c>
      <c r="H54" s="21">
        <f t="shared" si="14"/>
        <v>633.6</v>
      </c>
    </row>
    <row r="55" spans="1:10" ht="12.75" hidden="1" customHeight="1" x14ac:dyDescent="0.2">
      <c r="A55" s="18"/>
      <c r="B55" s="8">
        <f>IF($B$19=1,IF($B$46&lt;($C$13*$C$19/100),((($C$13*$C$19/100)-$B$46)*($D$19*$C$10/100))-$E$19,-$E$19),(IF($B$20=1,IF(($A60*B$46)&lt;MAX(MIN($A60, $D$22),$C$10)*$C$13*$C$20/100,MAX(MIN($A60,$D$22),$C$10)*$C$13*$C$20/100-($A60*B$46)-$E$20,-$E$20),0)))</f>
        <v>538.48</v>
      </c>
      <c r="C55" s="8">
        <f>IF($B$19=1,IF($C$46&lt;($C$13*$C$19/100),((($C$13*$C$19/100)-$C$46)*($D$19*$C$10/100))-$E$19,-$E$19),(IF($B$20=1,IF(($A60*C$46)&lt;MAX(MIN($A60, $D$22),$C$10)*$C$13*$C$20/100,MAX(MIN($A60,$D$22),$C$10)*$C$13*$C$20/100-($A60*C$46)-$E$20,-$E$20),0)))</f>
        <v>403.48</v>
      </c>
      <c r="D55" s="8">
        <f>IF($B$19=1,IF($D$46&lt;($C$13*$C$19/100),((($C$13*$C$19/100)-$D$46)*($D$19*$C$10/100))-$E$19,-$E$19),(IF($B$20=1,IF(($A60*D$46)&lt;MAX(MIN($A60, $D$22),$C$10)*$C$13*$C$20/100,MAX(MIN($A60,$D$22),$C$10)*$C$13*$C$20/100-($A60*D$46)-$E$20,-$E$20),0)))</f>
        <v>253.48000000000002</v>
      </c>
      <c r="E55" s="8">
        <f>IF($B$19=1,IF($E$46&lt;($C$13*$C$19/100),((($C$13*$C$19/100)-$E$46)*($D$19*$C$10/100))-$E$19,-$E$19),(IF($B$20=1,IF(($A60*$E$46)&lt;MAX(MIN($A60, $D$22),$C$10)*$C$13*$C$20/100,MAX(MIN($A60,$D$22),$C$10)*$C$13*$C$20/100-($A60*$E$46)-$E$20,-$E$20),0)))</f>
        <v>103.48000000000002</v>
      </c>
      <c r="F55" s="8">
        <f>IF($B$19=1,IF($F$46&lt;($C$13*$C$19/100),((($C$13*$C$19/100)-$F$46)*($D$19*$C$10/100))-$E$19,-$E$19),(IF($B$20=1,IF(($A60*$F$46)&lt;MAX(MIN($A60, $D$22),$C$10)*$C$13*$C$20/100,MAX(MIN($A60,$D$22),$C$10)*$C$13*$C$20/100-($A60*$F$46)-$E$20,-$E$20),0)))</f>
        <v>13.480000000000018</v>
      </c>
      <c r="G55" s="8">
        <f>IF($B$19=1,IF($G$46&lt;($C$13*$C$19/100),((($C$13*$C$19/100)-$G$46)*($D$19*$C$10/100))-$E$19,-$E$19),(IF($B$20=1,IF(($A60*G$46)&lt;MAX(MIN($A60, $D$22),$C$10)*$C$13*$C$20/100,MAX(MIN($A60,$D$22),$C$10)*$C$13*$C$20/100-($A60*G$46)-$E$20,-$E$20),0)))</f>
        <v>-20</v>
      </c>
      <c r="H55" s="8">
        <f>IF($B$19=1,IF($H$46&lt;($C$13*$C$19/100),((($C$13*$C$19/100)-$H$46)*($D$19*$C$10/100))-$E$19,-$E$19),(IF($B$20=1,IF(($A60*H$46)&lt;MAX(MIN($A60, $D$22),$C$10)*$C$13*$C$20/100,MAX(MIN($A60,$D$22),$C$10)*$C$13*$C$20/100-($A60*H$46)-$E$20,-$E$20),0)))</f>
        <v>-20</v>
      </c>
    </row>
    <row r="56" spans="1:10" ht="12.75" hidden="1" customHeight="1" x14ac:dyDescent="0.2">
      <c r="A56" s="18"/>
      <c r="B56" s="24">
        <f t="shared" ref="B56:H56" si="15">IF($B$23=1,($D$23-$A60)*$D$24*$C$13,0)</f>
        <v>0</v>
      </c>
      <c r="C56" s="15">
        <f t="shared" si="15"/>
        <v>0</v>
      </c>
      <c r="D56" s="15">
        <f t="shared" si="15"/>
        <v>0</v>
      </c>
      <c r="E56" s="15">
        <f t="shared" si="15"/>
        <v>0</v>
      </c>
      <c r="F56" s="15">
        <f t="shared" si="15"/>
        <v>0</v>
      </c>
      <c r="G56" s="15">
        <f t="shared" si="15"/>
        <v>0</v>
      </c>
      <c r="H56" s="25">
        <f t="shared" si="15"/>
        <v>0</v>
      </c>
    </row>
    <row r="57" spans="1:10" ht="12.75" hidden="1" customHeight="1" x14ac:dyDescent="0.2">
      <c r="A57" s="18"/>
      <c r="B57" s="26">
        <f t="shared" ref="B57:H57" si="16">IF($B$25=1,IF($D$25&gt;$A60,$D$24*$C$13*($D$25-$A60-$D$26),$D$24*$C$13*(-$D$26)),0)</f>
        <v>0</v>
      </c>
      <c r="C57" s="9">
        <f t="shared" si="16"/>
        <v>0</v>
      </c>
      <c r="D57" s="9">
        <f t="shared" si="16"/>
        <v>0</v>
      </c>
      <c r="E57" s="9">
        <f t="shared" si="16"/>
        <v>0</v>
      </c>
      <c r="F57" s="9">
        <f t="shared" si="16"/>
        <v>0</v>
      </c>
      <c r="G57" s="9">
        <f t="shared" si="16"/>
        <v>0</v>
      </c>
      <c r="H57" s="27">
        <f t="shared" si="16"/>
        <v>0</v>
      </c>
    </row>
    <row r="58" spans="1:10" ht="12.75" hidden="1" customHeight="1" x14ac:dyDescent="0.2">
      <c r="A58" s="18"/>
      <c r="B58" s="26">
        <f t="shared" ref="B58:H58" si="17">IF($B$27=1,IF($D$27&lt;$A60,$D$24*$C$13*($A60-$D$27-$D$28),$D$24*$C$13*(-$D$28)),0)</f>
        <v>0</v>
      </c>
      <c r="C58" s="9">
        <f t="shared" si="17"/>
        <v>0</v>
      </c>
      <c r="D58" s="9">
        <f t="shared" si="17"/>
        <v>0</v>
      </c>
      <c r="E58" s="9">
        <f t="shared" si="17"/>
        <v>0</v>
      </c>
      <c r="F58" s="9">
        <f t="shared" si="17"/>
        <v>0</v>
      </c>
      <c r="G58" s="9">
        <f t="shared" si="17"/>
        <v>0</v>
      </c>
      <c r="H58" s="27">
        <f t="shared" si="17"/>
        <v>0</v>
      </c>
    </row>
    <row r="59" spans="1:10" ht="12.75" hidden="1" customHeight="1" x14ac:dyDescent="0.2">
      <c r="A59" s="18"/>
      <c r="B59" s="9">
        <f t="shared" ref="B59:H59" si="18">IF($A60+$C$12&lt;$C$11,B$46*($C$11-$A60-$C$12),0)</f>
        <v>0</v>
      </c>
      <c r="C59" s="9">
        <f t="shared" si="18"/>
        <v>0</v>
      </c>
      <c r="D59" s="9">
        <f t="shared" si="18"/>
        <v>0</v>
      </c>
      <c r="E59" s="9">
        <f t="shared" si="18"/>
        <v>0</v>
      </c>
      <c r="F59" s="9">
        <f t="shared" si="18"/>
        <v>0</v>
      </c>
      <c r="G59" s="9">
        <f t="shared" si="18"/>
        <v>0</v>
      </c>
      <c r="H59" s="9">
        <f t="shared" si="18"/>
        <v>0</v>
      </c>
    </row>
    <row r="60" spans="1:10" ht="12.75" hidden="1" customHeight="1" x14ac:dyDescent="0.2">
      <c r="A60" s="18">
        <f>$A$34</f>
        <v>3</v>
      </c>
      <c r="B60" s="24">
        <f t="shared" ref="B60:H60" si="19">SUM(B54:B59)</f>
        <v>551.68000000000006</v>
      </c>
      <c r="C60" s="15">
        <f t="shared" si="19"/>
        <v>535.48</v>
      </c>
      <c r="D60" s="15">
        <f t="shared" si="19"/>
        <v>517.48</v>
      </c>
      <c r="E60" s="15">
        <f t="shared" si="19"/>
        <v>499.48</v>
      </c>
      <c r="F60" s="15">
        <f t="shared" si="19"/>
        <v>488.68000000000006</v>
      </c>
      <c r="G60" s="15">
        <f t="shared" si="19"/>
        <v>534.4</v>
      </c>
      <c r="H60" s="25">
        <f t="shared" si="19"/>
        <v>613.6</v>
      </c>
    </row>
    <row r="61" spans="1:10" ht="12.75" hidden="1" customHeight="1" x14ac:dyDescent="0.2">
      <c r="A61" s="18"/>
      <c r="B61" s="21">
        <f t="shared" ref="B61:H61" si="20">($A67+$C$12)*B$46</f>
        <v>18.2</v>
      </c>
      <c r="C61" s="21">
        <f t="shared" si="20"/>
        <v>182</v>
      </c>
      <c r="D61" s="21">
        <f t="shared" si="20"/>
        <v>364</v>
      </c>
      <c r="E61" s="21">
        <f t="shared" si="20"/>
        <v>546</v>
      </c>
      <c r="F61" s="21">
        <f t="shared" si="20"/>
        <v>655.20000000000005</v>
      </c>
      <c r="G61" s="21">
        <f t="shared" si="20"/>
        <v>764.4</v>
      </c>
      <c r="H61" s="21">
        <f t="shared" si="20"/>
        <v>873.6</v>
      </c>
    </row>
    <row r="62" spans="1:10" ht="12.75" hidden="1" customHeight="1" x14ac:dyDescent="0.2">
      <c r="A62" s="18"/>
      <c r="B62" s="8">
        <f>IF($B$19=1,IF($B$46&lt;($C$13*$C$19/100),((($C$13*$C$19/100)-$B$46)*($D$19*$C$10/100))-$E$19,-$E$19),(IF($B$20=1,IF(($A67*B$46)&lt;MAX(MIN($A67, $D$22),$C$10)*$C$13*$C$20/100,MAX(MIN($A67,$D$22),$C$10)*$C$13*$C$20/100-($A67*B$46)-$E$20,-$E$20),0)))</f>
        <v>533.48</v>
      </c>
      <c r="C62" s="8">
        <f>IF($B$19=1,IF($C$46&lt;($C$13*$C$19/100),((($C$13*$C$19/100)-$C$46)*($D$19*$C$10/100))-$E$19,-$E$19),(IF($B$20=1,IF(($A67*C$46)&lt;MAX(MIN($A67, $D$22),$C$10)*$C$13*$C$20/100,MAX(MIN($A67,$D$22),$C$10)*$C$13*$C$20/100-($A67*C$46)-$E$20,-$E$20),0)))</f>
        <v>353.48</v>
      </c>
      <c r="D62" s="8">
        <f>IF($B$19=1,IF($D$46&lt;($C$13*$C$19/100),((($C$13*$C$19/100)-$D$46)*($D$19*$C$10/100))-$E$19,-$E$19),(IF($B$20=1,IF(($A67*D$46)&lt;MAX(MIN($A67, $D$22),$C$10)*$C$13*$C$20/100,MAX(MIN($A67,$D$22),$C$10)*$C$13*$C$20/100-($A67*D$46)-$E$20,-$E$20),0)))</f>
        <v>153.48000000000002</v>
      </c>
      <c r="E62" s="8">
        <f>IF($B$19=1,IF($E$46&lt;($C$13*$C$19/100),((($C$13*$C$19/100)-$E$46)*($D$19*$C$10/100))-$E$19,-$E$19),(IF($B$20=1,IF(($A67*$E$46)&lt;MAX(MIN($A67, $D$22),$C$10)*$C$13*$C$20/100,MAX(MIN($A67,$D$22),$C$10)*$C$13*$C$20/100-($A67*$E$46)-$E$20,-$E$20),0)))</f>
        <v>-20</v>
      </c>
      <c r="F62" s="8">
        <f>IF($B$19=1,IF($F$46&lt;($C$13*$C$19/100),((($C$13*$C$19/100)-$F$46)*($D$19*$C$10/100))-$E$19,-$E$19),(IF($B$20=1,IF(($A67*$F$46)&lt;MAX(MIN($A67, $D$22),$C$10)*$C$13*$C$20/100,MAX(MIN($A67,$D$22),$C$10)*$C$13*$C$20/100-($A67*$F$46)-$E$20,-$E$20),0)))</f>
        <v>-20</v>
      </c>
      <c r="G62" s="8">
        <f>IF($B$19=1,IF($G$46&lt;($C$13*$C$19/100),((($C$13*$C$19/100)-$G$46)*($D$19*$C$10/100))-$E$19,-$E$19),(IF($B$20=1,IF(($A67*G$46)&lt;MAX(MIN($A67, $D$22),$C$10)*$C$13*$C$20/100,MAX(MIN($A67,$D$22),$C$10)*$C$13*$C$20/100-($A67*G$46)-$E$20,-$E$20),0)))</f>
        <v>-20</v>
      </c>
      <c r="H62" s="8">
        <f>IF($B$19=1,IF($H$46&lt;($C$13*$C$19/100),((($C$13*$C$19/100)-$H$46)*($D$19*$C$10/100))-$E$19,-$E$19),(IF($B$20=1,IF(($A67*H$46)&lt;MAX(MIN($A67, $D$22),$C$10)*$C$13*$C$20/100,MAX(MIN($A67,$D$22),$C$10)*$C$13*$C$20/100-($A67*H$46)-$E$20,-$E$20),0)))</f>
        <v>-20</v>
      </c>
    </row>
    <row r="63" spans="1:10" ht="12.75" hidden="1" customHeight="1" x14ac:dyDescent="0.2">
      <c r="A63" s="18"/>
      <c r="B63" s="24">
        <f t="shared" ref="B63:H63" si="21">IF($B$23=1,($D$23-$A67)*$D$24*$C$13,0)</f>
        <v>0</v>
      </c>
      <c r="C63" s="15">
        <f t="shared" si="21"/>
        <v>0</v>
      </c>
      <c r="D63" s="15">
        <f t="shared" si="21"/>
        <v>0</v>
      </c>
      <c r="E63" s="15">
        <f t="shared" si="21"/>
        <v>0</v>
      </c>
      <c r="F63" s="15">
        <f t="shared" si="21"/>
        <v>0</v>
      </c>
      <c r="G63" s="15">
        <f t="shared" si="21"/>
        <v>0</v>
      </c>
      <c r="H63" s="25">
        <f t="shared" si="21"/>
        <v>0</v>
      </c>
    </row>
    <row r="64" spans="1:10" ht="12.75" hidden="1" customHeight="1" x14ac:dyDescent="0.2">
      <c r="A64" s="18"/>
      <c r="B64" s="26">
        <f t="shared" ref="B64:H64" si="22">IF($B$25=1,IF($D$25&gt;$A67,$D$24*$C$13*($D$25-$A67-$D$26),$D$24*$C$13*(-$D$26)),0)</f>
        <v>0</v>
      </c>
      <c r="C64" s="9">
        <f t="shared" si="22"/>
        <v>0</v>
      </c>
      <c r="D64" s="9">
        <f t="shared" si="22"/>
        <v>0</v>
      </c>
      <c r="E64" s="9">
        <f t="shared" si="22"/>
        <v>0</v>
      </c>
      <c r="F64" s="9">
        <f t="shared" si="22"/>
        <v>0</v>
      </c>
      <c r="G64" s="9">
        <f t="shared" si="22"/>
        <v>0</v>
      </c>
      <c r="H64" s="27">
        <f t="shared" si="22"/>
        <v>0</v>
      </c>
    </row>
    <row r="65" spans="1:8" ht="12.75" hidden="1" customHeight="1" x14ac:dyDescent="0.2">
      <c r="A65" s="18"/>
      <c r="B65" s="26">
        <f t="shared" ref="B65:H65" si="23">IF($B$27=1,IF($D$27&lt;$A67,$D$24*$C$13*($A67-$D$27-$D$28),$D$24*$C$13*(-$D$28)),0)</f>
        <v>0</v>
      </c>
      <c r="C65" s="9">
        <f t="shared" si="23"/>
        <v>0</v>
      </c>
      <c r="D65" s="9">
        <f t="shared" si="23"/>
        <v>0</v>
      </c>
      <c r="E65" s="9">
        <f t="shared" si="23"/>
        <v>0</v>
      </c>
      <c r="F65" s="9">
        <f t="shared" si="23"/>
        <v>0</v>
      </c>
      <c r="G65" s="9">
        <f t="shared" si="23"/>
        <v>0</v>
      </c>
      <c r="H65" s="27">
        <f t="shared" si="23"/>
        <v>0</v>
      </c>
    </row>
    <row r="66" spans="1:8" ht="12.75" hidden="1" customHeight="1" x14ac:dyDescent="0.2">
      <c r="A66" s="18"/>
      <c r="B66" s="9">
        <f t="shared" ref="B66:H66" si="24">IF($A67+$C$12&lt;$C$11,B$46*($C$11-$A67-$C$12),0)</f>
        <v>0</v>
      </c>
      <c r="C66" s="9">
        <f t="shared" si="24"/>
        <v>0</v>
      </c>
      <c r="D66" s="9">
        <f t="shared" si="24"/>
        <v>0</v>
      </c>
      <c r="E66" s="9">
        <f t="shared" si="24"/>
        <v>0</v>
      </c>
      <c r="F66" s="9">
        <f t="shared" si="24"/>
        <v>0</v>
      </c>
      <c r="G66" s="9">
        <f t="shared" si="24"/>
        <v>0</v>
      </c>
      <c r="H66" s="9">
        <f t="shared" si="24"/>
        <v>0</v>
      </c>
    </row>
    <row r="67" spans="1:8" ht="12.75" hidden="1" customHeight="1" x14ac:dyDescent="0.2">
      <c r="A67" s="18">
        <f>$A$35</f>
        <v>4</v>
      </c>
      <c r="B67" s="24">
        <f t="shared" ref="B67:H67" si="25">SUM(B61:B66)</f>
        <v>551.68000000000006</v>
      </c>
      <c r="C67" s="15">
        <f t="shared" si="25"/>
        <v>535.48</v>
      </c>
      <c r="D67" s="15">
        <f t="shared" si="25"/>
        <v>517.48</v>
      </c>
      <c r="E67" s="15">
        <f t="shared" si="25"/>
        <v>526</v>
      </c>
      <c r="F67" s="15">
        <f t="shared" si="25"/>
        <v>635.20000000000005</v>
      </c>
      <c r="G67" s="15">
        <f t="shared" si="25"/>
        <v>744.4</v>
      </c>
      <c r="H67" s="25">
        <f t="shared" si="25"/>
        <v>853.6</v>
      </c>
    </row>
    <row r="68" spans="1:8" ht="12.75" hidden="1" customHeight="1" x14ac:dyDescent="0.2">
      <c r="A68" s="18"/>
      <c r="B68" s="21">
        <f t="shared" ref="B68:H68" si="26">($A74+$C$12)*B$46</f>
        <v>23.2</v>
      </c>
      <c r="C68" s="21">
        <f t="shared" si="26"/>
        <v>231.99999999999997</v>
      </c>
      <c r="D68" s="21">
        <f t="shared" si="26"/>
        <v>463.99999999999994</v>
      </c>
      <c r="E68" s="21">
        <f t="shared" si="26"/>
        <v>696</v>
      </c>
      <c r="F68" s="21">
        <f t="shared" si="26"/>
        <v>835.19999999999993</v>
      </c>
      <c r="G68" s="21">
        <f t="shared" si="26"/>
        <v>974.4</v>
      </c>
      <c r="H68" s="21">
        <f t="shared" si="26"/>
        <v>1113.5999999999999</v>
      </c>
    </row>
    <row r="69" spans="1:8" ht="12.75" hidden="1" customHeight="1" x14ac:dyDescent="0.2">
      <c r="A69" s="18"/>
      <c r="B69" s="8">
        <f>IF($B$19=1,IF($B$46&lt;($C$13*$C$19/100),((($C$13*$C$19/100)-$B$46)*($D$19*$C$10/100))-$E$19,-$E$19),(IF($B$20=1,IF(($A74*B$46)&lt;MAX(MIN($A74, $D$22),$C$10)*$C$13*$C$20/100,MAX(MIN($A74,$D$22),$C$10)*$C$13*$C$20/100-($A74*B$46)-$E$20,-$E$20),0)))</f>
        <v>562.5</v>
      </c>
      <c r="C69" s="8">
        <f>IF($B$19=1,IF($C$46&lt;($C$13*$C$19/100),((($C$13*$C$19/100)-$C$46)*($D$19*$C$10/100))-$E$19,-$E$19),(IF($B$20=1,IF(($A74*C$46)&lt;MAX(MIN($A74, $D$22),$C$10)*$C$13*$C$20/100,MAX(MIN($A74,$D$22),$C$10)*$C$13*$C$20/100-($A74*C$46)-$E$20,-$E$20),0)))</f>
        <v>337.5</v>
      </c>
      <c r="D69" s="8">
        <f>IF($B$19=1,IF($D$46&lt;($C$13*$C$19/100),((($C$13*$C$19/100)-$D$46)*($D$19*$C$10/100))-$E$19,-$E$19),(IF($B$20=1,IF(($A74*D$46)&lt;MAX(MIN($A74, $D$22),$C$10)*$C$13*$C$20/100,MAX(MIN($A74,$D$22),$C$10)*$C$13*$C$20/100-($A74*D$46)-$E$20,-$E$20),0)))</f>
        <v>87.5</v>
      </c>
      <c r="E69" s="8">
        <f>IF($B$19=1,IF($E$46&lt;($C$13*$C$19/100),((($C$13*$C$19/100)-$E$46)*($D$19*$C$10/100))-$E$19,-$E$19),(IF($B$20=1,IF(($A74*$E$46)&lt;MAX(MIN($A74, $D$22),$C$10)*$C$13*$C$20/100,MAX(MIN($A74,$D$22),$C$10)*$C$13*$C$20/100-($A74*$E$46)-$E$20,-$E$20),0)))</f>
        <v>-20</v>
      </c>
      <c r="F69" s="8">
        <f>IF($B$19=1,IF($F$46&lt;($C$13*$C$19/100),((($C$13*$C$19/100)-$F$46)*($D$19*$C$10/100))-$E$19,-$E$19),(IF($B$20=1,IF(($A74*$F$46)&lt;MAX(MIN($A74, $D$22),$C$10)*$C$13*$C$20/100,MAX(MIN($A74,$D$22),$C$10)*$C$13*$C$20/100-($A74*$F$46)-$E$20,-$E$20),0)))</f>
        <v>-20</v>
      </c>
      <c r="G69" s="8">
        <f>IF($B$19=1,IF($G$46&lt;($C$13*$C$19/100),((($C$13*$C$19/100)-$G$46)*($D$19*$C$10/100))-$E$19,-$E$19),(IF($B$20=1,IF(($A74*G$46)&lt;MAX(MIN($A74, $D$22),$C$10)*$C$13*$C$20/100,MAX(MIN($A74,$D$22),$C$10)*$C$13*$C$20/100-($A74*G$46)-$E$20,-$E$20),0)))</f>
        <v>-20</v>
      </c>
      <c r="H69" s="8">
        <f>IF($B$19=1,IF($H$46&lt;($C$13*$C$19/100),((($C$13*$C$19/100)-$H$46)*($D$19*$C$10/100))-$E$19,-$E$19),(IF($B$20=1,IF(($A74*H$46)&lt;MAX(MIN($A74, $D$22),$C$10)*$C$13*$C$20/100,MAX(MIN($A74,$D$22),$C$10)*$C$13*$C$20/100-($A74*H$46)-$E$20,-$E$20),0)))</f>
        <v>-20</v>
      </c>
    </row>
    <row r="70" spans="1:8" ht="12.75" hidden="1" customHeight="1" x14ac:dyDescent="0.2">
      <c r="A70" s="18"/>
      <c r="B70" s="24">
        <f t="shared" ref="B70:H70" si="27">IF($B$23=1,($D$23-$A74)*$D$24*$C$13,0)</f>
        <v>0</v>
      </c>
      <c r="C70" s="15">
        <f t="shared" si="27"/>
        <v>0</v>
      </c>
      <c r="D70" s="15">
        <f t="shared" si="27"/>
        <v>0</v>
      </c>
      <c r="E70" s="15">
        <f t="shared" si="27"/>
        <v>0</v>
      </c>
      <c r="F70" s="15">
        <f t="shared" si="27"/>
        <v>0</v>
      </c>
      <c r="G70" s="15">
        <f t="shared" si="27"/>
        <v>0</v>
      </c>
      <c r="H70" s="25">
        <f t="shared" si="27"/>
        <v>0</v>
      </c>
    </row>
    <row r="71" spans="1:8" ht="12.75" hidden="1" customHeight="1" x14ac:dyDescent="0.2">
      <c r="A71" s="18"/>
      <c r="B71" s="26">
        <f t="shared" ref="B71:H71" si="28">IF($B$25=1,IF($D$25&gt;$A74,$D$24*$C$13*($D$25-$A74-$D$26),$D$24*$C$13*(-$D$26)),0)</f>
        <v>0</v>
      </c>
      <c r="C71" s="9">
        <f t="shared" si="28"/>
        <v>0</v>
      </c>
      <c r="D71" s="9">
        <f t="shared" si="28"/>
        <v>0</v>
      </c>
      <c r="E71" s="9">
        <f t="shared" si="28"/>
        <v>0</v>
      </c>
      <c r="F71" s="9">
        <f t="shared" si="28"/>
        <v>0</v>
      </c>
      <c r="G71" s="9">
        <f t="shared" si="28"/>
        <v>0</v>
      </c>
      <c r="H71" s="27">
        <f t="shared" si="28"/>
        <v>0</v>
      </c>
    </row>
    <row r="72" spans="1:8" ht="12.75" hidden="1" customHeight="1" x14ac:dyDescent="0.2">
      <c r="A72" s="18"/>
      <c r="B72" s="26">
        <f t="shared" ref="B72:H72" si="29">IF($B$27=1,IF($D$27&lt;$A74,$D$24*$C$13*($A74-$D$27-$D$28),$D$24*$C$13*(-$D$28)),0)</f>
        <v>0</v>
      </c>
      <c r="C72" s="9">
        <f t="shared" si="29"/>
        <v>0</v>
      </c>
      <c r="D72" s="9">
        <f t="shared" si="29"/>
        <v>0</v>
      </c>
      <c r="E72" s="9">
        <f t="shared" si="29"/>
        <v>0</v>
      </c>
      <c r="F72" s="9">
        <f t="shared" si="29"/>
        <v>0</v>
      </c>
      <c r="G72" s="9">
        <f t="shared" si="29"/>
        <v>0</v>
      </c>
      <c r="H72" s="27">
        <f t="shared" si="29"/>
        <v>0</v>
      </c>
    </row>
    <row r="73" spans="1:8" ht="12.75" hidden="1" customHeight="1" x14ac:dyDescent="0.2">
      <c r="A73" s="18"/>
      <c r="B73" s="9">
        <f t="shared" ref="B73:H73" si="30">IF($A74+$C$12&lt;$C$11,B$46*($C$11-$A74-$C$12),0)</f>
        <v>0</v>
      </c>
      <c r="C73" s="9">
        <f t="shared" si="30"/>
        <v>0</v>
      </c>
      <c r="D73" s="9">
        <f t="shared" si="30"/>
        <v>0</v>
      </c>
      <c r="E73" s="9">
        <f t="shared" si="30"/>
        <v>0</v>
      </c>
      <c r="F73" s="9">
        <f t="shared" si="30"/>
        <v>0</v>
      </c>
      <c r="G73" s="9">
        <f t="shared" si="30"/>
        <v>0</v>
      </c>
      <c r="H73" s="9">
        <f t="shared" si="30"/>
        <v>0</v>
      </c>
    </row>
    <row r="74" spans="1:8" ht="12.75" hidden="1" customHeight="1" x14ac:dyDescent="0.2">
      <c r="A74" s="18">
        <f>$A$36</f>
        <v>5</v>
      </c>
      <c r="B74" s="24">
        <f t="shared" ref="B74:H74" si="31">SUM(B68:B73)</f>
        <v>585.70000000000005</v>
      </c>
      <c r="C74" s="15">
        <f t="shared" si="31"/>
        <v>569.5</v>
      </c>
      <c r="D74" s="15">
        <f t="shared" si="31"/>
        <v>551.5</v>
      </c>
      <c r="E74" s="15">
        <f t="shared" si="31"/>
        <v>676</v>
      </c>
      <c r="F74" s="15">
        <f t="shared" si="31"/>
        <v>815.19999999999993</v>
      </c>
      <c r="G74" s="15">
        <f t="shared" si="31"/>
        <v>954.4</v>
      </c>
      <c r="H74" s="25">
        <f t="shared" si="31"/>
        <v>1093.5999999999999</v>
      </c>
    </row>
    <row r="75" spans="1:8" ht="12.75" hidden="1" customHeight="1" x14ac:dyDescent="0.2">
      <c r="A75" s="18"/>
      <c r="B75" s="21">
        <f t="shared" ref="B75:H75" si="32">($A81+$C$12)*B$46</f>
        <v>28.2</v>
      </c>
      <c r="C75" s="21">
        <f t="shared" si="32"/>
        <v>282</v>
      </c>
      <c r="D75" s="21">
        <f t="shared" si="32"/>
        <v>564</v>
      </c>
      <c r="E75" s="21">
        <f t="shared" si="32"/>
        <v>846</v>
      </c>
      <c r="F75" s="21">
        <f t="shared" si="32"/>
        <v>1015.1999999999999</v>
      </c>
      <c r="G75" s="21">
        <f t="shared" si="32"/>
        <v>1184.3999999999999</v>
      </c>
      <c r="H75" s="21">
        <f t="shared" si="32"/>
        <v>1353.6</v>
      </c>
    </row>
    <row r="76" spans="1:8" ht="12.75" hidden="1" customHeight="1" x14ac:dyDescent="0.2">
      <c r="A76" s="18"/>
      <c r="B76" s="8">
        <f>IF($B$19=1,IF($B$46&lt;($C$13*$C$19/100),((($C$13*$C$19/100)-$B$46)*($D$19*$C$10/100))-$E$19,-$E$19),(IF($B$20=1,IF(($A81*B$46)&lt;MAX(MIN($A81, $D$22),$C$10)*$C$13*$C$20/100,MAX(MIN($A81,$D$22),$C$10)*$C$13*$C$20/100-($A81*B$46)-$E$20,-$E$20),0)))</f>
        <v>679</v>
      </c>
      <c r="C76" s="8">
        <f>IF($B$19=1,IF($C$46&lt;($C$13*$C$19/100),((($C$13*$C$19/100)-$C$46)*($D$19*$C$10/100))-$E$19,-$E$19),(IF($B$20=1,IF(($A81*C$46)&lt;MAX(MIN($A81, $D$22),$C$10)*$C$13*$C$20/100,MAX(MIN($A81,$D$22),$C$10)*$C$13*$C$20/100-($A81*C$46)-$E$20,-$E$20),0)))</f>
        <v>409</v>
      </c>
      <c r="D76" s="8">
        <f>IF($B$19=1,IF($D$46&lt;($C$13*$C$19/100),((($C$13*$C$19/100)-$D$46)*($D$19*$C$10/100))-$E$19,-$E$19),(IF($B$20=1,IF(($A81*D$46)&lt;MAX(MIN($A81, $D$22),$C$10)*$C$13*$C$20/100,MAX(MIN($A81,$D$22),$C$10)*$C$13*$C$20/100-($A81*D$46)-$E$20,-$E$20),0)))</f>
        <v>109</v>
      </c>
      <c r="E76" s="8">
        <f>IF($B$19=1,IF($E$46&lt;($C$13*$C$19/100),((($C$13*$C$19/100)-$E$46)*($D$19*$C$10/100))-$E$19,-$E$19),(IF($B$20=1,IF(($A81*$E$46)&lt;MAX(MIN($A81, $D$22),$C$10)*$C$13*$C$20/100,MAX(MIN($A81,$D$22),$C$10)*$C$13*$C$20/100-($A81*$E$46)-$E$20,-$E$20),0)))</f>
        <v>-20</v>
      </c>
      <c r="F76" s="8">
        <f>IF($B$19=1,IF($F$46&lt;($C$13*$C$19/100),((($C$13*$C$19/100)-$F$46)*($D$19*$C$10/100))-$E$19,-$E$19),(IF($B$20=1,IF(($A81*$F$46)&lt;MAX(MIN($A81, $D$22),$C$10)*$C$13*$C$20/100,MAX(MIN($A81,$D$22),$C$10)*$C$13*$C$20/100-($A81*$F$46)-$E$20,-$E$20),0)))</f>
        <v>-20</v>
      </c>
      <c r="G76" s="8">
        <f>IF($B$19=1,IF($G$46&lt;($C$13*$C$19/100),((($C$13*$C$19/100)-$G$46)*($D$19*$C$10/100))-$E$19,-$E$19),(IF($B$20=1,IF(($A81*G$46)&lt;MAX(MIN($A81, $D$22),$C$10)*$C$13*$C$20/100,MAX(MIN($A81,$D$22),$C$10)*$C$13*$C$20/100-($A81*G$46)-$E$20,-$E$20),0)))</f>
        <v>-20</v>
      </c>
      <c r="H76" s="8">
        <f>IF($B$19=1,IF($H$46&lt;($C$13*$C$19/100),((($C$13*$C$19/100)-$H$46)*($D$19*$C$10/100))-$E$19,-$E$19),(IF($B$20=1,IF(($A81*H$46)&lt;MAX(MIN($A81, $D$22),$C$10)*$C$13*$C$20/100,MAX(MIN($A81,$D$22),$C$10)*$C$13*$C$20/100-($A81*H$46)-$E$20,-$E$20),0)))</f>
        <v>-20</v>
      </c>
    </row>
    <row r="77" spans="1:8" ht="12.75" hidden="1" customHeight="1" x14ac:dyDescent="0.2">
      <c r="A77" s="18"/>
      <c r="B77" s="24">
        <f t="shared" ref="B77:H77" si="33">IF($B$23=1,($D$23-$A81)*$D$24*$C$13,0)</f>
        <v>0</v>
      </c>
      <c r="C77" s="15">
        <f t="shared" si="33"/>
        <v>0</v>
      </c>
      <c r="D77" s="15">
        <f t="shared" si="33"/>
        <v>0</v>
      </c>
      <c r="E77" s="15">
        <f t="shared" si="33"/>
        <v>0</v>
      </c>
      <c r="F77" s="15">
        <f t="shared" si="33"/>
        <v>0</v>
      </c>
      <c r="G77" s="15">
        <f t="shared" si="33"/>
        <v>0</v>
      </c>
      <c r="H77" s="25">
        <f t="shared" si="33"/>
        <v>0</v>
      </c>
    </row>
    <row r="78" spans="1:8" ht="12.75" hidden="1" customHeight="1" x14ac:dyDescent="0.2">
      <c r="A78" s="18"/>
      <c r="B78" s="26">
        <f t="shared" ref="B78:H78" si="34">IF($B$25=1,IF($D$25&gt;$A81,$D$24*$C$13*($D$25-$A81-$D$26),$D$24*$C$13*(-$D$26)),0)</f>
        <v>0</v>
      </c>
      <c r="C78" s="9">
        <f t="shared" si="34"/>
        <v>0</v>
      </c>
      <c r="D78" s="9">
        <f t="shared" si="34"/>
        <v>0</v>
      </c>
      <c r="E78" s="9">
        <f t="shared" si="34"/>
        <v>0</v>
      </c>
      <c r="F78" s="9">
        <f t="shared" si="34"/>
        <v>0</v>
      </c>
      <c r="G78" s="9">
        <f t="shared" si="34"/>
        <v>0</v>
      </c>
      <c r="H78" s="27">
        <f t="shared" si="34"/>
        <v>0</v>
      </c>
    </row>
    <row r="79" spans="1:8" ht="12.75" hidden="1" customHeight="1" x14ac:dyDescent="0.2">
      <c r="A79" s="18"/>
      <c r="B79" s="26">
        <f t="shared" ref="B79:H79" si="35">IF($B$27=1,IF($D$27&lt;$A81,$D$24*$C$13*($A81-$D$27-$D$28),$D$24*$C$13*(-$D$28)),0)</f>
        <v>0</v>
      </c>
      <c r="C79" s="9">
        <f t="shared" si="35"/>
        <v>0</v>
      </c>
      <c r="D79" s="9">
        <f t="shared" si="35"/>
        <v>0</v>
      </c>
      <c r="E79" s="9">
        <f t="shared" si="35"/>
        <v>0</v>
      </c>
      <c r="F79" s="9">
        <f t="shared" si="35"/>
        <v>0</v>
      </c>
      <c r="G79" s="9">
        <f t="shared" si="35"/>
        <v>0</v>
      </c>
      <c r="H79" s="27">
        <f t="shared" si="35"/>
        <v>0</v>
      </c>
    </row>
    <row r="80" spans="1:8" ht="12.75" hidden="1" customHeight="1" x14ac:dyDescent="0.2">
      <c r="A80" s="18"/>
      <c r="B80" s="9">
        <f t="shared" ref="B80:H80" si="36">IF($A81+$C$12&lt;$C$11,B$46*($C$11-$A81-$C$12),0)</f>
        <v>0</v>
      </c>
      <c r="C80" s="9">
        <f t="shared" si="36"/>
        <v>0</v>
      </c>
      <c r="D80" s="9">
        <f t="shared" si="36"/>
        <v>0</v>
      </c>
      <c r="E80" s="9">
        <f t="shared" si="36"/>
        <v>0</v>
      </c>
      <c r="F80" s="9">
        <f t="shared" si="36"/>
        <v>0</v>
      </c>
      <c r="G80" s="9">
        <f t="shared" si="36"/>
        <v>0</v>
      </c>
      <c r="H80" s="9">
        <f t="shared" si="36"/>
        <v>0</v>
      </c>
    </row>
    <row r="81" spans="1:8" ht="12.75" hidden="1" customHeight="1" x14ac:dyDescent="0.2">
      <c r="A81" s="18">
        <f>$A$37</f>
        <v>6</v>
      </c>
      <c r="B81" s="24">
        <f t="shared" ref="B81:H81" si="37">SUM(B75:B80)</f>
        <v>707.2</v>
      </c>
      <c r="C81" s="15">
        <f t="shared" si="37"/>
        <v>691</v>
      </c>
      <c r="D81" s="15">
        <f t="shared" si="37"/>
        <v>673</v>
      </c>
      <c r="E81" s="15">
        <f t="shared" si="37"/>
        <v>826</v>
      </c>
      <c r="F81" s="15">
        <f t="shared" si="37"/>
        <v>995.19999999999993</v>
      </c>
      <c r="G81" s="15">
        <f t="shared" si="37"/>
        <v>1164.3999999999999</v>
      </c>
      <c r="H81" s="25">
        <f t="shared" si="37"/>
        <v>1333.6</v>
      </c>
    </row>
    <row r="82" spans="1:8" ht="12.75" hidden="1" customHeight="1" x14ac:dyDescent="0.2">
      <c r="A82" s="18"/>
      <c r="B82" s="21">
        <f t="shared" ref="B82:H82" si="38">($A88+$C$12)*B$46</f>
        <v>38.199999999999996</v>
      </c>
      <c r="C82" s="21">
        <f t="shared" si="38"/>
        <v>382</v>
      </c>
      <c r="D82" s="21">
        <f t="shared" si="38"/>
        <v>764</v>
      </c>
      <c r="E82" s="21">
        <f t="shared" si="38"/>
        <v>1146</v>
      </c>
      <c r="F82" s="21">
        <f t="shared" si="38"/>
        <v>1375.2</v>
      </c>
      <c r="G82" s="21">
        <f t="shared" si="38"/>
        <v>1604.3999999999999</v>
      </c>
      <c r="H82" s="21">
        <f t="shared" si="38"/>
        <v>1833.6</v>
      </c>
    </row>
    <row r="83" spans="1:8" ht="12.75" hidden="1" customHeight="1" x14ac:dyDescent="0.2">
      <c r="A83" s="18"/>
      <c r="B83" s="8">
        <f>IF($B$19=1,IF($B$46&lt;($C$13*$C$19/100),((($C$13*$C$19/100)-$B$46)*($D$19*$C$10/100))-$E$19,-$E$19),(IF($B$20=1,IF(($A88*B$46)&lt;MAX(MIN($A88, $D$22),$C$10)*$C$13*$C$20/100,MAX(MIN($A88,$D$22),$C$10)*$C$13*$C$20/100-($A88*B$46)-$E$20,-$E$20),0)))</f>
        <v>912</v>
      </c>
      <c r="C83" s="8">
        <f>IF($B$19=1,IF($C$46&lt;($C$13*$C$19/100),((($C$13*$C$19/100)-$C$46)*($D$19*$C$10/100))-$E$19,-$E$19),(IF($B$20=1,IF(($A88*C$46)&lt;MAX(MIN($A88, $D$22),$C$10)*$C$13*$C$20/100,MAX(MIN($A88,$D$22),$C$10)*$C$13*$C$20/100-($A88*C$46)-$E$20,-$E$20),0)))</f>
        <v>552</v>
      </c>
      <c r="D83" s="8">
        <f>IF($B$19=1,IF($D$46&lt;($C$13*$C$19/100),((($C$13*$C$19/100)-$D$46)*($D$19*$C$10/100))-$E$19,-$E$19),(IF($B$20=1,IF(($A88*D$46)&lt;MAX(MIN($A88, $D$22),$C$10)*$C$13*$C$20/100,MAX(MIN($A88,$D$22),$C$10)*$C$13*$C$20/100-($A88*D$46)-$E$20,-$E$20),0)))</f>
        <v>152</v>
      </c>
      <c r="E83" s="8">
        <f>IF($B$19=1,IF($E$46&lt;($C$13*$C$19/100),((($C$13*$C$19/100)-$E$46)*($D$19*$C$10/100))-$E$19,-$E$19),(IF($B$20=1,IF(($A88*$E$46)&lt;MAX(MIN($A88, $D$22),$C$10)*$C$13*$C$20/100,MAX(MIN($A88,$D$22),$C$10)*$C$13*$C$20/100-($A88*$E$46)-$E$20,-$E$20),0)))</f>
        <v>-20</v>
      </c>
      <c r="F83" s="8">
        <f>IF($B$19=1,IF($F$46&lt;($C$13*$C$19/100),((($C$13*$C$19/100)-$F$46)*($D$19*$C$10/100))-$E$19,-$E$19),(IF($B$20=1,IF(($A88*$F$46)&lt;MAX(MIN($A88, $D$22),$C$10)*$C$13*$C$20/100,MAX(MIN($A88,$D$22),$C$10)*$C$13*$C$20/100-($A88*$F$46)-$E$20,-$E$20),0)))</f>
        <v>-20</v>
      </c>
      <c r="G83" s="8">
        <f>IF($B$19=1,IF($G$46&lt;($C$13*$C$19/100),((($C$13*$C$19/100)-$G$46)*($D$19*$C$10/100))-$E$19,-$E$19),(IF($B$20=1,IF(($A88*G$46)&lt;MAX(MIN($A88, $D$22),$C$10)*$C$13*$C$20/100,MAX(MIN($A88,$D$22),$C$10)*$C$13*$C$20/100-($A88*G$46)-$E$20,-$E$20),0)))</f>
        <v>-20</v>
      </c>
      <c r="H83" s="8">
        <f>IF($B$19=1,IF($H$46&lt;($C$13*$C$19/100),((($C$13*$C$19/100)-$H$46)*($D$19*$C$10/100))-$E$19,-$E$19),(IF($B$20=1,IF(($A88*H$46)&lt;MAX(MIN($A88, $D$22),$C$10)*$C$13*$C$20/100,MAX(MIN($A88,$D$22),$C$10)*$C$13*$C$20/100-($A88*H$46)-$E$20,-$E$20),0)))</f>
        <v>-20</v>
      </c>
    </row>
    <row r="84" spans="1:8" ht="12.75" hidden="1" customHeight="1" x14ac:dyDescent="0.2">
      <c r="A84" s="18"/>
      <c r="B84" s="24">
        <f t="shared" ref="B84:H84" si="39">IF($B$23=1,($D$23-$A88)*$D$24*$C$13,0)</f>
        <v>0</v>
      </c>
      <c r="C84" s="15">
        <f t="shared" si="39"/>
        <v>0</v>
      </c>
      <c r="D84" s="15">
        <f t="shared" si="39"/>
        <v>0</v>
      </c>
      <c r="E84" s="15">
        <f t="shared" si="39"/>
        <v>0</v>
      </c>
      <c r="F84" s="15">
        <f t="shared" si="39"/>
        <v>0</v>
      </c>
      <c r="G84" s="15">
        <f t="shared" si="39"/>
        <v>0</v>
      </c>
      <c r="H84" s="25">
        <f t="shared" si="39"/>
        <v>0</v>
      </c>
    </row>
    <row r="85" spans="1:8" ht="12.75" hidden="1" customHeight="1" x14ac:dyDescent="0.2">
      <c r="A85" s="18"/>
      <c r="B85" s="26">
        <f t="shared" ref="B85:H85" si="40">IF($B$25=1,IF($D$25&gt;$A88,$D$24*$C$13*($D$25-$A88-$D$26),$D$24*$C$13*(-$D$26)),0)</f>
        <v>0</v>
      </c>
      <c r="C85" s="9">
        <f t="shared" si="40"/>
        <v>0</v>
      </c>
      <c r="D85" s="9">
        <f t="shared" si="40"/>
        <v>0</v>
      </c>
      <c r="E85" s="9">
        <f t="shared" si="40"/>
        <v>0</v>
      </c>
      <c r="F85" s="9">
        <f t="shared" si="40"/>
        <v>0</v>
      </c>
      <c r="G85" s="9">
        <f t="shared" si="40"/>
        <v>0</v>
      </c>
      <c r="H85" s="27">
        <f t="shared" si="40"/>
        <v>0</v>
      </c>
    </row>
    <row r="86" spans="1:8" ht="12.75" hidden="1" customHeight="1" x14ac:dyDescent="0.2">
      <c r="A86" s="18"/>
      <c r="B86" s="26">
        <f t="shared" ref="B86:H86" si="41">IF($B$27=1,IF($D$27&lt;$A88,$D$24*$C$13*($A88-$D$27-$D$28),$D$24*$C$13*(-$D$28)),0)</f>
        <v>0</v>
      </c>
      <c r="C86" s="9">
        <f t="shared" si="41"/>
        <v>0</v>
      </c>
      <c r="D86" s="9">
        <f t="shared" si="41"/>
        <v>0</v>
      </c>
      <c r="E86" s="9">
        <f t="shared" si="41"/>
        <v>0</v>
      </c>
      <c r="F86" s="9">
        <f t="shared" si="41"/>
        <v>0</v>
      </c>
      <c r="G86" s="9">
        <f t="shared" si="41"/>
        <v>0</v>
      </c>
      <c r="H86" s="27">
        <f t="shared" si="41"/>
        <v>0</v>
      </c>
    </row>
    <row r="87" spans="1:8" ht="12.75" hidden="1" customHeight="1" x14ac:dyDescent="0.2">
      <c r="A87" s="18"/>
      <c r="B87" s="9">
        <f t="shared" ref="B87:H87" si="42">IF($A88+$C$12&lt;$C$11,B$46*($C$11-$A88-$C$12),0)</f>
        <v>0</v>
      </c>
      <c r="C87" s="9">
        <f t="shared" si="42"/>
        <v>0</v>
      </c>
      <c r="D87" s="9">
        <f t="shared" si="42"/>
        <v>0</v>
      </c>
      <c r="E87" s="9">
        <f t="shared" si="42"/>
        <v>0</v>
      </c>
      <c r="F87" s="9">
        <f t="shared" si="42"/>
        <v>0</v>
      </c>
      <c r="G87" s="9">
        <f t="shared" si="42"/>
        <v>0</v>
      </c>
      <c r="H87" s="9">
        <f t="shared" si="42"/>
        <v>0</v>
      </c>
    </row>
    <row r="88" spans="1:8" ht="12.75" hidden="1" customHeight="1" x14ac:dyDescent="0.2">
      <c r="A88" s="18">
        <f>$A$38</f>
        <v>8</v>
      </c>
      <c r="B88" s="24">
        <f t="shared" ref="B88:H88" si="43">SUM(B82:B87)</f>
        <v>950.2</v>
      </c>
      <c r="C88" s="15">
        <f t="shared" si="43"/>
        <v>934</v>
      </c>
      <c r="D88" s="15">
        <f t="shared" si="43"/>
        <v>916</v>
      </c>
      <c r="E88" s="15">
        <f t="shared" si="43"/>
        <v>1126</v>
      </c>
      <c r="F88" s="15">
        <f t="shared" si="43"/>
        <v>1355.2</v>
      </c>
      <c r="G88" s="15">
        <f t="shared" si="43"/>
        <v>1584.3999999999999</v>
      </c>
      <c r="H88" s="25">
        <f t="shared" si="43"/>
        <v>1813.6</v>
      </c>
    </row>
    <row r="89" spans="1:8" ht="12.75" hidden="1" customHeight="1" x14ac:dyDescent="0.2">
      <c r="A89" s="18"/>
      <c r="B89" s="21">
        <f t="shared" ref="B89:H89" si="44">($A95+$C$12)*B$46</f>
        <v>48.2</v>
      </c>
      <c r="C89" s="21">
        <f t="shared" si="44"/>
        <v>482</v>
      </c>
      <c r="D89" s="21">
        <f t="shared" si="44"/>
        <v>964</v>
      </c>
      <c r="E89" s="21">
        <f t="shared" si="44"/>
        <v>1446</v>
      </c>
      <c r="F89" s="21">
        <f t="shared" si="44"/>
        <v>1735.2</v>
      </c>
      <c r="G89" s="21">
        <f t="shared" si="44"/>
        <v>2024.4</v>
      </c>
      <c r="H89" s="21">
        <f t="shared" si="44"/>
        <v>2313.6000000000004</v>
      </c>
    </row>
    <row r="90" spans="1:8" ht="12.75" hidden="1" customHeight="1" x14ac:dyDescent="0.2">
      <c r="A90" s="18"/>
      <c r="B90" s="8">
        <f>IF($B$19=1,IF($B$46&lt;($C$13*$C$19/100),((($C$13*$C$19/100)-$B$46)*($D$19*$C$10/100))-$E$19,-$E$19),(IF($B$20=1,IF(($A95*B$46)&lt;MAX(MIN($A95, $D$22),$C$10)*$C$13*$C$20/100,MAX(MIN($A95,$D$22),$C$10)*$C$13*$C$20/100-($A95*B$46)-$E$20,-$E$20),0)))</f>
        <v>1076.96</v>
      </c>
      <c r="C90" s="8">
        <f>IF($B$19=1,IF($C$46&lt;($C$13*$C$19/100),((($C$13*$C$19/100)-$C$46)*($D$19*$C$10/100))-$E$19,-$E$19),(IF($B$20=1,IF(($A95*C$46)&lt;MAX(MIN($A95, $D$22),$C$10)*$C$13*$C$20/100,MAX(MIN($A95,$D$22),$C$10)*$C$13*$C$20/100-($A95*C$46)-$E$20,-$E$20),0)))</f>
        <v>626.96</v>
      </c>
      <c r="D90" s="8">
        <f>IF($B$19=1,IF($D$46&lt;($C$13*$C$19/100),((($C$13*$C$19/100)-$D$46)*($D$19*$C$10/100))-$E$19,-$E$19),(IF($B$20=1,IF(($A95*D$46)&lt;MAX(MIN($A95, $D$22),$C$10)*$C$13*$C$20/100,MAX(MIN($A95,$D$22),$C$10)*$C$13*$C$20/100-($A95*D$46)-$E$20,-$E$20),0)))</f>
        <v>126.96000000000004</v>
      </c>
      <c r="E90" s="8">
        <f>IF($B$19=1,IF($E$46&lt;($C$13*$C$19/100),((($C$13*$C$19/100)-$E$46)*($D$19*$C$10/100))-$E$19,-$E$19),(IF($B$20=1,IF(($A95*$E$46)&lt;MAX(MIN($A95, $D$22),$C$10)*$C$13*$C$20/100,MAX(MIN($A95,$D$22),$C$10)*$C$13*$C$20/100-($A95*$E$46)-$E$20,-$E$20),0)))</f>
        <v>-20</v>
      </c>
      <c r="F90" s="8">
        <f>IF($B$19=1,IF($F$46&lt;($C$13*$C$19/100),((($C$13*$C$19/100)-$F$46)*($D$19*$C$10/100))-$E$19,-$E$19),(IF($B$20=1,IF(($A95*$F$46)&lt;MAX(MIN($A95, $D$22),$C$10)*$C$13*$C$20/100,MAX(MIN($A95,$D$22),$C$10)*$C$13*$C$20/100-($A95*$F$46)-$E$20,-$E$20),0)))</f>
        <v>-20</v>
      </c>
      <c r="G90" s="8">
        <f>IF($B$19=1,IF($G$46&lt;($C$13*$C$19/100),((($C$13*$C$19/100)-$G$46)*($D$19*$C$10/100))-$E$19,-$E$19),(IF($B$20=1,IF(($A95*G$46)&lt;MAX(MIN($A95, $D$22),$C$10)*$C$13*$C$20/100,MAX(MIN($A95,$D$22),$C$10)*$C$13*$C$20/100-($A95*G$46)-$E$20,-$E$20),0)))</f>
        <v>-20</v>
      </c>
      <c r="H90" s="8">
        <f>IF($B$19=1,IF($H$46&lt;($C$13*$C$19/100),((($C$13*$C$19/100)-$H$46)*($D$19*$C$10/100))-$E$19,-$E$19),(IF($B$20=1,IF(($A95*H$46)&lt;MAX(MIN($A95, $D$22),$C$10)*$C$13*$C$20/100,MAX(MIN($A95,$D$22),$C$10)*$C$13*$C$20/100-($A95*H$46)-$E$20,-$E$20),0)))</f>
        <v>-20</v>
      </c>
    </row>
    <row r="91" spans="1:8" ht="12.75" hidden="1" customHeight="1" x14ac:dyDescent="0.2">
      <c r="A91" s="18"/>
      <c r="B91" s="24">
        <f t="shared" ref="B91:H91" si="45">IF($B$23=1,($D$23-$A95)*$D$24*$C$13,0)</f>
        <v>0</v>
      </c>
      <c r="C91" s="15">
        <f t="shared" si="45"/>
        <v>0</v>
      </c>
      <c r="D91" s="15">
        <f t="shared" si="45"/>
        <v>0</v>
      </c>
      <c r="E91" s="15">
        <f t="shared" si="45"/>
        <v>0</v>
      </c>
      <c r="F91" s="15">
        <f t="shared" si="45"/>
        <v>0</v>
      </c>
      <c r="G91" s="15">
        <f t="shared" si="45"/>
        <v>0</v>
      </c>
      <c r="H91" s="25">
        <f t="shared" si="45"/>
        <v>0</v>
      </c>
    </row>
    <row r="92" spans="1:8" ht="12.75" hidden="1" customHeight="1" x14ac:dyDescent="0.2">
      <c r="A92" s="18"/>
      <c r="B92" s="26">
        <f t="shared" ref="B92:H92" si="46">IF($B$25=1,IF($D$25&gt;$A95,$D$24*$C$13*($D$25-$A95-$D$26),$D$24*$C$13*(-$D$26)),0)</f>
        <v>0</v>
      </c>
      <c r="C92" s="9">
        <f t="shared" si="46"/>
        <v>0</v>
      </c>
      <c r="D92" s="9">
        <f t="shared" si="46"/>
        <v>0</v>
      </c>
      <c r="E92" s="9">
        <f t="shared" si="46"/>
        <v>0</v>
      </c>
      <c r="F92" s="9">
        <f t="shared" si="46"/>
        <v>0</v>
      </c>
      <c r="G92" s="9">
        <f t="shared" si="46"/>
        <v>0</v>
      </c>
      <c r="H92" s="27">
        <f t="shared" si="46"/>
        <v>0</v>
      </c>
    </row>
    <row r="93" spans="1:8" ht="12.75" hidden="1" customHeight="1" x14ac:dyDescent="0.2">
      <c r="A93" s="18"/>
      <c r="B93" s="26">
        <f t="shared" ref="B93:H93" si="47">IF($B$27=1,IF($D$27&lt;$A95,$D$24*$C$13*($A95-$D$27-$D$28),$D$24*$C$13*(-$D$28)),0)</f>
        <v>0</v>
      </c>
      <c r="C93" s="9">
        <f t="shared" si="47"/>
        <v>0</v>
      </c>
      <c r="D93" s="9">
        <f t="shared" si="47"/>
        <v>0</v>
      </c>
      <c r="E93" s="9">
        <f t="shared" si="47"/>
        <v>0</v>
      </c>
      <c r="F93" s="9">
        <f t="shared" si="47"/>
        <v>0</v>
      </c>
      <c r="G93" s="9">
        <f t="shared" si="47"/>
        <v>0</v>
      </c>
      <c r="H93" s="27">
        <f t="shared" si="47"/>
        <v>0</v>
      </c>
    </row>
    <row r="94" spans="1:8" ht="12.75" hidden="1" customHeight="1" x14ac:dyDescent="0.2">
      <c r="A94" s="18"/>
      <c r="B94" s="9">
        <f t="shared" ref="B94:H94" si="48">IF($A95+$C$12&lt;$C$11,B$46*($C$11-$A95-$C$12),0)</f>
        <v>0</v>
      </c>
      <c r="C94" s="9">
        <f t="shared" si="48"/>
        <v>0</v>
      </c>
      <c r="D94" s="9">
        <f t="shared" si="48"/>
        <v>0</v>
      </c>
      <c r="E94" s="9">
        <f t="shared" si="48"/>
        <v>0</v>
      </c>
      <c r="F94" s="9">
        <f t="shared" si="48"/>
        <v>0</v>
      </c>
      <c r="G94" s="9">
        <f t="shared" si="48"/>
        <v>0</v>
      </c>
      <c r="H94" s="9">
        <f t="shared" si="48"/>
        <v>0</v>
      </c>
    </row>
    <row r="95" spans="1:8" ht="12.75" hidden="1" customHeight="1" x14ac:dyDescent="0.2">
      <c r="A95" s="18">
        <f>$A$39</f>
        <v>10</v>
      </c>
      <c r="B95" s="28">
        <f t="shared" ref="B95:H95" si="49">SUM(B89:B94)</f>
        <v>1125.1600000000001</v>
      </c>
      <c r="C95" s="29">
        <f t="shared" si="49"/>
        <v>1108.96</v>
      </c>
      <c r="D95" s="29">
        <f t="shared" si="49"/>
        <v>1090.96</v>
      </c>
      <c r="E95" s="29">
        <f t="shared" si="49"/>
        <v>1426</v>
      </c>
      <c r="F95" s="29">
        <f t="shared" si="49"/>
        <v>1715.2</v>
      </c>
      <c r="G95" s="29">
        <f t="shared" si="49"/>
        <v>2004.4</v>
      </c>
      <c r="H95" s="30">
        <f t="shared" si="49"/>
        <v>2293.6000000000004</v>
      </c>
    </row>
    <row r="96" spans="1:8" ht="12.75" hidden="1" customHeight="1" x14ac:dyDescent="0.2"/>
    <row r="97" spans="4:10" ht="12.75" hidden="1" customHeight="1" x14ac:dyDescent="0.2"/>
    <row r="98" spans="4:10" hidden="1" x14ac:dyDescent="0.2"/>
    <row r="100" spans="4:10" x14ac:dyDescent="0.2">
      <c r="D100" s="15"/>
      <c r="E100" s="15"/>
      <c r="F100" s="15"/>
      <c r="G100" s="15"/>
      <c r="H100" s="15"/>
      <c r="I100" s="15"/>
      <c r="J100" s="15"/>
    </row>
  </sheetData>
  <sheetProtection algorithmName="SHA-512" hashValue="Ng7Ep2uDOh3W+dz2YxBWQHVTHknzBdBzydp4PNHjRIXUXaCwy4JUxiSmgc3meBRuB3wthj3d67MoLVcWHCbCtQ==" saltValue="ph7k2k0M55BO18cUXsIP1Q==" spinCount="100000" sheet="1" objects="1" scenarios="1"/>
  <conditionalFormatting sqref="B33:H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93" fitToHeight="0" orientation="portrait" r:id="rId1"/>
  <headerFooter alignWithMargins="0">
    <oddFooter>&amp;CPrepared on &amp;D</oddFooter>
  </headerFooter>
  <rowBreaks count="1" manualBreakCount="1">
    <brk id="4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A44"/>
    <pageSetUpPr fitToPage="1"/>
  </sheetPr>
  <dimension ref="A2:J100"/>
  <sheetViews>
    <sheetView zoomScaleNormal="100" workbookViewId="0">
      <selection activeCell="H9" sqref="H9"/>
    </sheetView>
  </sheetViews>
  <sheetFormatPr baseColWidth="10" defaultColWidth="9.1640625" defaultRowHeight="16" x14ac:dyDescent="0.2"/>
  <cols>
    <col min="1" max="1" width="22" style="1" customWidth="1"/>
    <col min="2" max="8" width="9.6640625" style="1" customWidth="1"/>
    <col min="9" max="9" width="9.1640625" style="1"/>
    <col min="10" max="10" width="10" style="1" customWidth="1"/>
    <col min="11" max="16384" width="9.1640625" style="1"/>
  </cols>
  <sheetData>
    <row r="2" spans="1:8" ht="20" x14ac:dyDescent="0.2">
      <c r="B2" s="101"/>
      <c r="C2" s="101"/>
      <c r="D2" s="101"/>
      <c r="E2" s="101"/>
    </row>
    <row r="3" spans="1:8" ht="20" x14ac:dyDescent="0.2">
      <c r="A3" s="147" t="s">
        <v>50</v>
      </c>
      <c r="B3" s="147"/>
      <c r="C3" s="147"/>
      <c r="D3" s="147"/>
      <c r="E3" s="146"/>
    </row>
    <row r="4" spans="1:8" ht="20" x14ac:dyDescent="0.2">
      <c r="A4" s="101"/>
      <c r="B4" s="101"/>
      <c r="C4" s="101"/>
      <c r="D4" s="101"/>
      <c r="E4" s="101"/>
    </row>
    <row r="5" spans="1:8" x14ac:dyDescent="0.2">
      <c r="B5" s="17"/>
      <c r="C5" s="17"/>
      <c r="D5" s="17"/>
      <c r="E5" s="17"/>
      <c r="F5" s="17"/>
      <c r="G5" s="17"/>
      <c r="H5" s="17"/>
    </row>
    <row r="6" spans="1:8" ht="17" thickBot="1" x14ac:dyDescent="0.25">
      <c r="B6" s="17"/>
      <c r="C6" s="17"/>
      <c r="D6" s="17"/>
      <c r="E6" s="17"/>
      <c r="F6" s="17"/>
      <c r="G6" s="17"/>
      <c r="H6" s="17"/>
    </row>
    <row r="7" spans="1:8" ht="17" thickBot="1" x14ac:dyDescent="0.25">
      <c r="A7" s="43" t="s">
        <v>45</v>
      </c>
      <c r="B7" s="106"/>
      <c r="C7" s="107"/>
    </row>
    <row r="8" spans="1:8" ht="17" thickBot="1" x14ac:dyDescent="0.25"/>
    <row r="9" spans="1:8" x14ac:dyDescent="0.2">
      <c r="A9" s="98" t="s">
        <v>22</v>
      </c>
      <c r="B9" s="99"/>
      <c r="C9" s="100"/>
      <c r="E9" s="2"/>
      <c r="F9" s="2"/>
      <c r="G9" s="2"/>
    </row>
    <row r="10" spans="1:8" x14ac:dyDescent="0.2">
      <c r="A10" s="44" t="s">
        <v>37</v>
      </c>
      <c r="B10" s="3"/>
      <c r="C10" s="80">
        <v>10.58</v>
      </c>
      <c r="D10" s="4"/>
      <c r="E10" s="2"/>
      <c r="F10" s="2"/>
      <c r="G10" s="2"/>
    </row>
    <row r="11" spans="1:8" x14ac:dyDescent="0.2">
      <c r="A11" s="45" t="s">
        <v>0</v>
      </c>
      <c r="C11" s="81">
        <v>5.8</v>
      </c>
      <c r="D11" s="5"/>
      <c r="E11" s="2"/>
      <c r="F11" s="2"/>
      <c r="G11" s="2"/>
    </row>
    <row r="12" spans="1:8" x14ac:dyDescent="0.2">
      <c r="A12" s="45" t="s">
        <v>38</v>
      </c>
      <c r="C12" s="81">
        <v>-0.54</v>
      </c>
      <c r="D12" s="5"/>
      <c r="E12" s="2"/>
      <c r="F12" s="2"/>
      <c r="G12" s="2"/>
    </row>
    <row r="13" spans="1:8" ht="17" thickBot="1" x14ac:dyDescent="0.25">
      <c r="A13" s="46" t="s">
        <v>6</v>
      </c>
      <c r="B13" s="47"/>
      <c r="C13" s="82">
        <v>51</v>
      </c>
      <c r="D13" s="5"/>
    </row>
    <row r="14" spans="1:8" ht="17" thickBot="1" x14ac:dyDescent="0.25"/>
    <row r="15" spans="1:8" x14ac:dyDescent="0.2">
      <c r="A15" s="98" t="s">
        <v>23</v>
      </c>
      <c r="B15" s="99"/>
      <c r="C15" s="99"/>
      <c r="D15" s="99"/>
      <c r="E15" s="100"/>
      <c r="G15" s="135" t="s">
        <v>25</v>
      </c>
      <c r="H15" s="136"/>
    </row>
    <row r="16" spans="1:8" x14ac:dyDescent="0.2">
      <c r="A16" s="44"/>
      <c r="B16" s="37"/>
      <c r="C16" s="38" t="s">
        <v>3</v>
      </c>
      <c r="D16" s="38" t="s">
        <v>5</v>
      </c>
      <c r="E16" s="48"/>
      <c r="G16" s="127"/>
      <c r="H16" s="138"/>
    </row>
    <row r="17" spans="1:10" x14ac:dyDescent="0.2">
      <c r="A17" s="45"/>
      <c r="B17" s="17" t="s">
        <v>1</v>
      </c>
      <c r="C17" s="39" t="s">
        <v>4</v>
      </c>
      <c r="D17" s="39" t="s">
        <v>4</v>
      </c>
      <c r="E17" s="49"/>
      <c r="G17" s="44" t="s">
        <v>36</v>
      </c>
      <c r="H17" s="55"/>
      <c r="I17" s="6"/>
    </row>
    <row r="18" spans="1:10" x14ac:dyDescent="0.2">
      <c r="A18" s="45"/>
      <c r="B18" s="17" t="s">
        <v>2</v>
      </c>
      <c r="C18" s="39" t="s">
        <v>7</v>
      </c>
      <c r="D18" s="39" t="s">
        <v>7</v>
      </c>
      <c r="E18" s="97" t="s">
        <v>27</v>
      </c>
      <c r="G18" s="45" t="s">
        <v>8</v>
      </c>
      <c r="H18" s="93">
        <v>10.58</v>
      </c>
      <c r="I18" s="7"/>
    </row>
    <row r="19" spans="1:10" x14ac:dyDescent="0.2">
      <c r="A19" s="45" t="s">
        <v>28</v>
      </c>
      <c r="B19" s="83">
        <v>0</v>
      </c>
      <c r="C19" s="84">
        <v>75</v>
      </c>
      <c r="D19" s="84">
        <v>100</v>
      </c>
      <c r="E19" s="85">
        <v>10</v>
      </c>
      <c r="F19" s="144" t="s">
        <v>26</v>
      </c>
      <c r="G19" s="45" t="s">
        <v>12</v>
      </c>
      <c r="H19" s="94">
        <v>51</v>
      </c>
    </row>
    <row r="20" spans="1:10" x14ac:dyDescent="0.2">
      <c r="A20" s="45" t="s">
        <v>29</v>
      </c>
      <c r="B20" s="83">
        <v>1</v>
      </c>
      <c r="C20" s="84">
        <v>75</v>
      </c>
      <c r="D20" s="42" t="s">
        <v>31</v>
      </c>
      <c r="E20" s="85">
        <v>15</v>
      </c>
      <c r="F20" s="144" t="s">
        <v>26</v>
      </c>
      <c r="G20" s="45" t="s">
        <v>13</v>
      </c>
      <c r="H20" s="56">
        <f>(H18+$C$12)*H19</f>
        <v>512.04</v>
      </c>
    </row>
    <row r="21" spans="1:10" x14ac:dyDescent="0.2">
      <c r="A21" s="45" t="s">
        <v>30</v>
      </c>
      <c r="B21" s="86">
        <v>0</v>
      </c>
      <c r="D21" s="17"/>
      <c r="E21" s="51"/>
      <c r="G21" s="45" t="s">
        <v>32</v>
      </c>
      <c r="H21" s="57">
        <f>IF($B$19=1,IF(H19&lt;($C$13*$C$19/100),((($C$13*$C$19/100)-H19)*($D$19*$C$10/100))-$E$19,-$E$19),(IF($B$20=1,IF((H18*H19)&lt;MAX(MIN(H18, $D$22),$C$10)*$C$13*$C$20/100,MAX(MIN(H18,$D$22),$C$10)*$C$13*$C$20/100-(H18*H19)-$E$20,-$E$20),0)))</f>
        <v>-15</v>
      </c>
      <c r="I21" s="9"/>
    </row>
    <row r="22" spans="1:10" x14ac:dyDescent="0.2">
      <c r="A22" s="45"/>
      <c r="B22" s="10" t="s">
        <v>24</v>
      </c>
      <c r="C22" s="11"/>
      <c r="D22" s="96">
        <f>IF(B21=1,C10,C10*2)</f>
        <v>21.16</v>
      </c>
      <c r="E22" s="52"/>
      <c r="G22" s="45" t="s">
        <v>11</v>
      </c>
      <c r="H22" s="58">
        <f>IF($B$23=1,($D$23-H18)*$D$24*$C$13,0)</f>
        <v>0</v>
      </c>
      <c r="I22" s="9"/>
    </row>
    <row r="23" spans="1:10" x14ac:dyDescent="0.2">
      <c r="A23" s="44" t="s">
        <v>16</v>
      </c>
      <c r="B23" s="87">
        <v>0</v>
      </c>
      <c r="C23" s="3" t="s">
        <v>8</v>
      </c>
      <c r="D23" s="89">
        <v>10</v>
      </c>
      <c r="E23" s="53"/>
      <c r="G23" s="45" t="s">
        <v>19</v>
      </c>
      <c r="H23" s="57">
        <f>IF($B$25=1,IF($D$25&gt;H18,$D$24*$C$13*($D$25-H18-$D$26),$D$24*$C$13*(-$D$26)),0)</f>
        <v>0</v>
      </c>
    </row>
    <row r="24" spans="1:10" x14ac:dyDescent="0.2">
      <c r="A24" s="45"/>
      <c r="B24" s="12"/>
      <c r="C24" s="1" t="s">
        <v>14</v>
      </c>
      <c r="D24" s="90">
        <v>0.75</v>
      </c>
      <c r="E24" s="53"/>
      <c r="G24" s="45" t="s">
        <v>20</v>
      </c>
      <c r="H24" s="57">
        <f>IF($B$27=1,IF($D$27&lt;H18,$D$24*$C$13*(H18-$D$27-$D$28),$D$24*$C$13*(-$D$28)),0)</f>
        <v>0</v>
      </c>
    </row>
    <row r="25" spans="1:10" x14ac:dyDescent="0.2">
      <c r="A25" s="45" t="s">
        <v>17</v>
      </c>
      <c r="B25" s="88">
        <v>0</v>
      </c>
      <c r="C25" s="1" t="s">
        <v>9</v>
      </c>
      <c r="D25" s="91">
        <v>9</v>
      </c>
      <c r="E25" s="53"/>
      <c r="G25" s="45" t="s">
        <v>15</v>
      </c>
      <c r="H25" s="57">
        <f>IF(H18+$C$12&lt;$C$11,H19*($C$11-H18-$C$12),0)</f>
        <v>0</v>
      </c>
    </row>
    <row r="26" spans="1:10" x14ac:dyDescent="0.2">
      <c r="A26" s="45"/>
      <c r="C26" s="1" t="s">
        <v>10</v>
      </c>
      <c r="D26" s="91">
        <v>0.4</v>
      </c>
      <c r="E26" s="53"/>
      <c r="G26" s="59" t="s">
        <v>21</v>
      </c>
      <c r="H26" s="60">
        <f>SUM(H20:H25)</f>
        <v>497.03999999999996</v>
      </c>
      <c r="I26" s="13"/>
    </row>
    <row r="27" spans="1:10" x14ac:dyDescent="0.2">
      <c r="A27" s="45" t="s">
        <v>18</v>
      </c>
      <c r="B27" s="88">
        <v>0</v>
      </c>
      <c r="C27" s="1" t="s">
        <v>9</v>
      </c>
      <c r="D27" s="91">
        <v>15</v>
      </c>
      <c r="E27" s="53"/>
      <c r="G27" s="61" t="s">
        <v>33</v>
      </c>
      <c r="H27" s="95">
        <v>437</v>
      </c>
      <c r="I27" s="13"/>
    </row>
    <row r="28" spans="1:10" ht="17" thickBot="1" x14ac:dyDescent="0.25">
      <c r="A28" s="46"/>
      <c r="B28" s="47"/>
      <c r="C28" s="47" t="s">
        <v>10</v>
      </c>
      <c r="D28" s="92">
        <v>0.05</v>
      </c>
      <c r="E28" s="54"/>
      <c r="G28" s="62" t="s">
        <v>34</v>
      </c>
      <c r="H28" s="63">
        <f>H26-H27</f>
        <v>60.039999999999964</v>
      </c>
      <c r="I28" s="13"/>
    </row>
    <row r="29" spans="1:10" ht="17" thickBot="1" x14ac:dyDescent="0.25"/>
    <row r="30" spans="1:10" x14ac:dyDescent="0.2">
      <c r="A30" s="77" t="s">
        <v>35</v>
      </c>
      <c r="B30" s="104"/>
      <c r="C30" s="104"/>
      <c r="D30" s="104"/>
      <c r="E30" s="104"/>
      <c r="F30" s="104"/>
      <c r="G30" s="104"/>
      <c r="H30" s="105"/>
    </row>
    <row r="31" spans="1:10" x14ac:dyDescent="0.2">
      <c r="A31" s="73" t="s">
        <v>21</v>
      </c>
      <c r="B31" s="132" t="s">
        <v>3</v>
      </c>
      <c r="C31" s="133"/>
      <c r="D31" s="133"/>
      <c r="E31" s="133"/>
      <c r="F31" s="133"/>
      <c r="G31" s="133"/>
      <c r="H31" s="134"/>
      <c r="J31" s="14"/>
    </row>
    <row r="32" spans="1:10" ht="17" thickBot="1" x14ac:dyDescent="0.25">
      <c r="A32" s="74" t="s">
        <v>5</v>
      </c>
      <c r="B32" s="31">
        <v>5</v>
      </c>
      <c r="C32" s="31">
        <v>25</v>
      </c>
      <c r="D32" s="31">
        <v>35</v>
      </c>
      <c r="E32" s="31">
        <v>45</v>
      </c>
      <c r="F32" s="31">
        <v>55</v>
      </c>
      <c r="G32" s="31">
        <v>65</v>
      </c>
      <c r="H32" s="36">
        <v>75</v>
      </c>
      <c r="J32" s="15"/>
    </row>
    <row r="33" spans="1:10" x14ac:dyDescent="0.2">
      <c r="A33" s="75">
        <v>5</v>
      </c>
      <c r="B33" s="41">
        <f t="shared" ref="B33:H33" si="0">B53-$H$27</f>
        <v>-43.314999999999998</v>
      </c>
      <c r="C33" s="41">
        <f t="shared" si="0"/>
        <v>-27.314999999999998</v>
      </c>
      <c r="D33" s="41">
        <f t="shared" si="0"/>
        <v>-19.315000000000055</v>
      </c>
      <c r="E33" s="41">
        <f t="shared" si="0"/>
        <v>-11.314999999999998</v>
      </c>
      <c r="F33" s="41">
        <f t="shared" si="0"/>
        <v>-3.3149999999999977</v>
      </c>
      <c r="G33" s="41">
        <f t="shared" si="0"/>
        <v>4.6849999999999454</v>
      </c>
      <c r="H33" s="69">
        <f t="shared" si="0"/>
        <v>12.685000000000002</v>
      </c>
    </row>
    <row r="34" spans="1:10" x14ac:dyDescent="0.2">
      <c r="A34" s="75">
        <v>7</v>
      </c>
      <c r="B34" s="41">
        <f t="shared" ref="B34:H34" si="1">B60-$H$27</f>
        <v>-50.014999999999986</v>
      </c>
      <c r="C34" s="41">
        <f t="shared" si="1"/>
        <v>-60.814999999999998</v>
      </c>
      <c r="D34" s="41">
        <f t="shared" si="1"/>
        <v>-66.215000000000032</v>
      </c>
      <c r="E34" s="41">
        <f t="shared" si="1"/>
        <v>-71.615000000000009</v>
      </c>
      <c r="F34" s="41">
        <f t="shared" si="1"/>
        <v>-77.014999999999986</v>
      </c>
      <c r="G34" s="41">
        <f t="shared" si="1"/>
        <v>-32.100000000000023</v>
      </c>
      <c r="H34" s="69">
        <f t="shared" si="1"/>
        <v>32.5</v>
      </c>
    </row>
    <row r="35" spans="1:10" x14ac:dyDescent="0.2">
      <c r="A35" s="75">
        <v>9</v>
      </c>
      <c r="B35" s="41">
        <f t="shared" ref="B35:H35" si="2">B67-$H$27</f>
        <v>-50.014999999999986</v>
      </c>
      <c r="C35" s="41">
        <f t="shared" si="2"/>
        <v>-60.814999999999941</v>
      </c>
      <c r="D35" s="41">
        <f t="shared" si="2"/>
        <v>-66.214999999999975</v>
      </c>
      <c r="E35" s="41">
        <f t="shared" si="2"/>
        <v>-71.299999999999955</v>
      </c>
      <c r="F35" s="41">
        <f t="shared" si="2"/>
        <v>13.300000000000068</v>
      </c>
      <c r="G35" s="41">
        <f t="shared" si="2"/>
        <v>97.900000000000091</v>
      </c>
      <c r="H35" s="69">
        <f t="shared" si="2"/>
        <v>182.50000000000011</v>
      </c>
    </row>
    <row r="36" spans="1:10" x14ac:dyDescent="0.2">
      <c r="A36" s="75">
        <v>11</v>
      </c>
      <c r="B36" s="41">
        <f t="shared" ref="B36:H36" si="3">B74-$H$27</f>
        <v>-33.949999999999989</v>
      </c>
      <c r="C36" s="41">
        <f t="shared" si="3"/>
        <v>-44.75</v>
      </c>
      <c r="D36" s="41">
        <f t="shared" si="3"/>
        <v>-50.149999999999977</v>
      </c>
      <c r="E36" s="41">
        <f t="shared" si="3"/>
        <v>18.700000000000045</v>
      </c>
      <c r="F36" s="41">
        <f t="shared" si="3"/>
        <v>123.30000000000007</v>
      </c>
      <c r="G36" s="41">
        <f t="shared" si="3"/>
        <v>227.90000000000009</v>
      </c>
      <c r="H36" s="69">
        <f t="shared" si="3"/>
        <v>332.50000000000011</v>
      </c>
    </row>
    <row r="37" spans="1:10" x14ac:dyDescent="0.2">
      <c r="A37" s="75">
        <v>13</v>
      </c>
      <c r="B37" s="41">
        <f t="shared" ref="B37:H37" si="4">B81-$H$27</f>
        <v>42.550000000000011</v>
      </c>
      <c r="C37" s="41">
        <f t="shared" si="4"/>
        <v>31.75</v>
      </c>
      <c r="D37" s="41">
        <f t="shared" si="4"/>
        <v>26.350000000000023</v>
      </c>
      <c r="E37" s="41">
        <f t="shared" si="4"/>
        <v>108.70000000000005</v>
      </c>
      <c r="F37" s="41">
        <f t="shared" si="4"/>
        <v>233.30000000000007</v>
      </c>
      <c r="G37" s="41">
        <f t="shared" si="4"/>
        <v>357.90000000000009</v>
      </c>
      <c r="H37" s="69">
        <f t="shared" si="4"/>
        <v>482.50000000000011</v>
      </c>
    </row>
    <row r="38" spans="1:10" x14ac:dyDescent="0.2">
      <c r="A38" s="75">
        <v>15</v>
      </c>
      <c r="B38" s="41">
        <f t="shared" ref="B38:H38" si="5">B88-$H$27</f>
        <v>119.04999999999995</v>
      </c>
      <c r="C38" s="41">
        <f t="shared" si="5"/>
        <v>108.25</v>
      </c>
      <c r="D38" s="41">
        <f t="shared" si="5"/>
        <v>102.85000000000002</v>
      </c>
      <c r="E38" s="41">
        <f t="shared" si="5"/>
        <v>198.70000000000005</v>
      </c>
      <c r="F38" s="41">
        <f t="shared" si="5"/>
        <v>343.30000000000007</v>
      </c>
      <c r="G38" s="41">
        <f t="shared" si="5"/>
        <v>487.90000000000009</v>
      </c>
      <c r="H38" s="69">
        <f t="shared" si="5"/>
        <v>632.5</v>
      </c>
    </row>
    <row r="39" spans="1:10" ht="17" thickBot="1" x14ac:dyDescent="0.25">
      <c r="A39" s="76">
        <v>21</v>
      </c>
      <c r="B39" s="71">
        <f t="shared" ref="B39:H39" si="6">B95-$H$27</f>
        <v>348.54999999999995</v>
      </c>
      <c r="C39" s="71">
        <f t="shared" si="6"/>
        <v>337.75</v>
      </c>
      <c r="D39" s="71">
        <f t="shared" si="6"/>
        <v>332.35</v>
      </c>
      <c r="E39" s="71">
        <f t="shared" si="6"/>
        <v>468.70000000000005</v>
      </c>
      <c r="F39" s="71">
        <f t="shared" si="6"/>
        <v>673.3</v>
      </c>
      <c r="G39" s="71">
        <f t="shared" si="6"/>
        <v>877.90000000000009</v>
      </c>
      <c r="H39" s="72">
        <f t="shared" si="6"/>
        <v>1082.5</v>
      </c>
    </row>
    <row r="40" spans="1:10" x14ac:dyDescent="0.2">
      <c r="B40" s="9"/>
      <c r="C40" s="9"/>
      <c r="D40" s="9"/>
    </row>
    <row r="41" spans="1:10" x14ac:dyDescent="0.2">
      <c r="B41" s="9"/>
      <c r="C41" s="9"/>
      <c r="D41" s="9"/>
    </row>
    <row r="42" spans="1:10" x14ac:dyDescent="0.2">
      <c r="B42" s="9"/>
      <c r="C42" s="9"/>
      <c r="D42" s="9"/>
    </row>
    <row r="43" spans="1:10" hidden="1" x14ac:dyDescent="0.2">
      <c r="B43" s="9"/>
      <c r="C43" s="9"/>
      <c r="D43" s="9"/>
    </row>
    <row r="44" spans="1:10" ht="12.75" hidden="1" customHeight="1" x14ac:dyDescent="0.2">
      <c r="A44" s="16"/>
      <c r="B44" s="16"/>
      <c r="C44" s="16"/>
      <c r="D44" s="16"/>
      <c r="E44" s="16"/>
      <c r="F44" s="16"/>
      <c r="G44" s="16"/>
      <c r="H44" s="16"/>
      <c r="J44" s="16"/>
    </row>
    <row r="45" spans="1:10" ht="12.75" hidden="1" customHeight="1" x14ac:dyDescent="0.2">
      <c r="A45" s="17"/>
      <c r="B45" s="18" t="s">
        <v>3</v>
      </c>
      <c r="C45" s="14"/>
      <c r="D45" s="14"/>
      <c r="E45" s="14"/>
      <c r="F45" s="14"/>
      <c r="G45" s="14"/>
      <c r="H45" s="14"/>
      <c r="J45" s="14"/>
    </row>
    <row r="46" spans="1:10" ht="12.75" hidden="1" customHeight="1" x14ac:dyDescent="0.2">
      <c r="A46" s="19" t="s">
        <v>5</v>
      </c>
      <c r="B46" s="20">
        <f t="shared" ref="B46:H46" si="7">B32</f>
        <v>5</v>
      </c>
      <c r="C46" s="14">
        <f t="shared" si="7"/>
        <v>25</v>
      </c>
      <c r="D46" s="14">
        <f t="shared" si="7"/>
        <v>35</v>
      </c>
      <c r="E46" s="14">
        <f t="shared" si="7"/>
        <v>45</v>
      </c>
      <c r="F46" s="14">
        <f t="shared" si="7"/>
        <v>55</v>
      </c>
      <c r="G46" s="14">
        <f t="shared" si="7"/>
        <v>65</v>
      </c>
      <c r="H46" s="14">
        <f t="shared" si="7"/>
        <v>75</v>
      </c>
      <c r="J46" s="15"/>
    </row>
    <row r="47" spans="1:10" ht="12.75" hidden="1" customHeight="1" x14ac:dyDescent="0.2">
      <c r="A47" s="19"/>
      <c r="B47" s="21">
        <f t="shared" ref="B47:H47" si="8">($A53+$C$12)*B$46</f>
        <v>22.3</v>
      </c>
      <c r="C47" s="21">
        <f t="shared" si="8"/>
        <v>111.5</v>
      </c>
      <c r="D47" s="21">
        <f t="shared" si="8"/>
        <v>156.1</v>
      </c>
      <c r="E47" s="21">
        <f t="shared" si="8"/>
        <v>200.7</v>
      </c>
      <c r="F47" s="21">
        <f t="shared" si="8"/>
        <v>245.3</v>
      </c>
      <c r="G47" s="21">
        <f t="shared" si="8"/>
        <v>289.89999999999998</v>
      </c>
      <c r="H47" s="21">
        <f t="shared" si="8"/>
        <v>334.5</v>
      </c>
      <c r="J47" s="9"/>
    </row>
    <row r="48" spans="1:10" ht="12.75" hidden="1" customHeight="1" x14ac:dyDescent="0.2">
      <c r="A48" s="19"/>
      <c r="B48" s="8">
        <f>IF($B$19=1,IF($B$46&lt;($C$13*$C$19/100),((($C$13*$C$19/100)-$B$46)*($D$19*$C$10/100))-$E$19,-$E$19),(IF($B$20=1,IF(($A53*B$46)&lt;MAX(MIN($A53, $D$22),$C$10)*$C$13*$C$20/100,MAX(MIN($A53,$D$22),$C$10)*$C$13*$C$20/100-($A53*B$46)-$E$20,-$E$20),0)))</f>
        <v>364.685</v>
      </c>
      <c r="C48" s="8">
        <f>IF($B$19=1,IF($C$46&lt;($C$13*$C$19/100),((($C$13*$C$19/100)-$C$46)*($D$19*$C$10/100))-$E$19,-$E$19),(IF($B$20=1,IF(($A53*C$46)&lt;MAX(MIN($A53, $D$22),$C$10)*$C$13*$C$20/100,MAX(MIN($A53,$D$22),$C$10)*$C$13*$C$20/100-($A53*C$46)-$E$20,-$E$20),0)))</f>
        <v>264.685</v>
      </c>
      <c r="D48" s="8">
        <f>IF($B$19=1,IF($D$46&lt;($C$13*$C$19/100),((($C$13*$C$19/100)-$D$46)*($D$19*$C$10/100))-$E$19,-$E$19),(IF($B$20=1,IF(($A53*D$46)&lt;MAX(MIN($A53, $D$22),$C$10)*$C$13*$C$20/100,MAX(MIN($A53,$D$22),$C$10)*$C$13*$C$20/100-($A53*D$46)-$E$20,-$E$20),0)))</f>
        <v>214.685</v>
      </c>
      <c r="E48" s="8">
        <f>IF($B$19=1,IF($E$46&lt;($C$13*$C$19/100),((($C$13*$C$19/100)-$E$46)*($D$19*$C$10/100))-$E$19,-$E$19),(IF($B$20=1,IF(($A53*$E$46)&lt;MAX(MIN($A53, $D$22),$C$10)*$C$13*$C$20/100,MAX(MIN($A53,$D$22),$C$10)*$C$13*$C$20/100-($A53*$E$46)-$E$20,-$E$20),0)))</f>
        <v>164.685</v>
      </c>
      <c r="F48" s="8">
        <f>IF($B$19=1,IF($F$46&lt;($C$13*$C$19/100),((($C$13*$C$19/100)-$F$46)*($D$19*$C$10/100))-$E$19,-$E$19),(IF($B$20=1,IF(($A53*$F$46)&lt;MAX(MIN($A53, $D$22),$C$10)*$C$13*$C$20/100,MAX(MIN($A53,$D$22),$C$10)*$C$13*$C$20/100-($A53*$F$46)-$E$20,-$E$20),0)))</f>
        <v>114.685</v>
      </c>
      <c r="G48" s="8">
        <f>IF($B$19=1,IF($G$46&lt;($C$13*$C$19/100),((($C$13*$C$19/100)-$G$46)*($D$19*$C$10/100))-$E$19,-$E$19),(IF($B$20=1,IF(($A53*G$46)&lt;MAX(MIN($A53, $D$22),$C$10)*$C$13*$C$20/100,MAX(MIN($A53,$D$22),$C$10)*$C$13*$C$20/100-($A53*G$46)-$E$20,-$E$20),0)))</f>
        <v>64.685000000000002</v>
      </c>
      <c r="H48" s="8">
        <f>IF($B$19=1,IF($H$46&lt;($C$13*$C$19/100),((($C$13*$C$19/100)-$H$46)*($D$19*$C$10/100))-$E$19,-$E$19),(IF($B$20=1,IF(($A53*H$46)&lt;MAX(MIN($A53, $D$22),$C$10)*$C$13*$C$20/100,MAX(MIN($A53,$D$22),$C$10)*$C$13*$C$20/100-($A53*H$46)-$E$20,-$E$20),0)))</f>
        <v>14.685000000000002</v>
      </c>
      <c r="J48" s="9"/>
    </row>
    <row r="49" spans="1:10" ht="12.75" hidden="1" customHeight="1" x14ac:dyDescent="0.2">
      <c r="A49" s="19"/>
      <c r="B49" s="15">
        <f t="shared" ref="B49:H49" si="9">IF($B$23=1,($D$23-$A53)*$D$24*$C$13,0)</f>
        <v>0</v>
      </c>
      <c r="C49" s="15">
        <f t="shared" si="9"/>
        <v>0</v>
      </c>
      <c r="D49" s="15">
        <f t="shared" si="9"/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J49" s="9"/>
    </row>
    <row r="50" spans="1:10" ht="12.75" hidden="1" customHeight="1" x14ac:dyDescent="0.2">
      <c r="A50" s="19"/>
      <c r="B50" s="9">
        <f t="shared" ref="B50:H50" si="10">IF($B$25=1,IF($D$25&gt;$A53,$D$24*$C$13*($D$25-$A53-$D$26),$D$24*$C$13*(-$D$26)),0)</f>
        <v>0</v>
      </c>
      <c r="C50" s="9">
        <f t="shared" si="10"/>
        <v>0</v>
      </c>
      <c r="D50" s="9">
        <f t="shared" si="10"/>
        <v>0</v>
      </c>
      <c r="E50" s="9">
        <f t="shared" si="10"/>
        <v>0</v>
      </c>
      <c r="F50" s="9">
        <f t="shared" si="10"/>
        <v>0</v>
      </c>
      <c r="G50" s="9">
        <f t="shared" si="10"/>
        <v>0</v>
      </c>
      <c r="H50" s="9">
        <f t="shared" si="10"/>
        <v>0</v>
      </c>
      <c r="J50" s="9"/>
    </row>
    <row r="51" spans="1:10" ht="12.75" hidden="1" customHeight="1" x14ac:dyDescent="0.2">
      <c r="A51" s="19"/>
      <c r="B51" s="9">
        <f t="shared" ref="B51:H51" si="11">IF($B$27=1,IF($D$27&lt;$A53,$D$24*$C$13*($A53-$D$27-$D$28),$D$24*$C$13*(-$D$28)),0)</f>
        <v>0</v>
      </c>
      <c r="C51" s="9">
        <f t="shared" si="11"/>
        <v>0</v>
      </c>
      <c r="D51" s="9">
        <f t="shared" si="11"/>
        <v>0</v>
      </c>
      <c r="E51" s="9">
        <f t="shared" si="11"/>
        <v>0</v>
      </c>
      <c r="F51" s="9">
        <f t="shared" si="11"/>
        <v>0</v>
      </c>
      <c r="G51" s="9">
        <f t="shared" si="11"/>
        <v>0</v>
      </c>
      <c r="H51" s="9">
        <f t="shared" si="11"/>
        <v>0</v>
      </c>
      <c r="J51" s="9"/>
    </row>
    <row r="52" spans="1:10" ht="12.75" hidden="1" customHeight="1" x14ac:dyDescent="0.2">
      <c r="A52" s="19"/>
      <c r="B52" s="9">
        <f t="shared" ref="B52:H52" si="12">IF($A53+$C$12&lt;$C$11,B$46*($C$11-$A53-$C$12),0)</f>
        <v>6.6999999999999993</v>
      </c>
      <c r="C52" s="9">
        <f t="shared" si="12"/>
        <v>33.5</v>
      </c>
      <c r="D52" s="9">
        <f t="shared" si="12"/>
        <v>46.899999999999991</v>
      </c>
      <c r="E52" s="9">
        <f t="shared" si="12"/>
        <v>60.3</v>
      </c>
      <c r="F52" s="9">
        <f t="shared" si="12"/>
        <v>73.699999999999989</v>
      </c>
      <c r="G52" s="9">
        <f t="shared" si="12"/>
        <v>87.1</v>
      </c>
      <c r="H52" s="9">
        <f t="shared" si="12"/>
        <v>100.49999999999999</v>
      </c>
      <c r="J52" s="15"/>
    </row>
    <row r="53" spans="1:10" ht="12.75" hidden="1" customHeight="1" x14ac:dyDescent="0.2">
      <c r="A53" s="18">
        <f>$A$33</f>
        <v>5</v>
      </c>
      <c r="B53" s="22">
        <f t="shared" ref="B53:H53" si="13">SUM(B47:B52)</f>
        <v>393.685</v>
      </c>
      <c r="C53" s="21">
        <f t="shared" si="13"/>
        <v>409.685</v>
      </c>
      <c r="D53" s="21">
        <f t="shared" si="13"/>
        <v>417.68499999999995</v>
      </c>
      <c r="E53" s="21">
        <f t="shared" si="13"/>
        <v>425.685</v>
      </c>
      <c r="F53" s="21">
        <f t="shared" si="13"/>
        <v>433.685</v>
      </c>
      <c r="G53" s="21">
        <f t="shared" si="13"/>
        <v>441.68499999999995</v>
      </c>
      <c r="H53" s="23">
        <f t="shared" si="13"/>
        <v>449.685</v>
      </c>
    </row>
    <row r="54" spans="1:10" ht="12.75" hidden="1" customHeight="1" x14ac:dyDescent="0.2">
      <c r="A54" s="18"/>
      <c r="B54" s="21">
        <f t="shared" ref="B54:H54" si="14">($A60+$C$12)*B$46</f>
        <v>32.299999999999997</v>
      </c>
      <c r="C54" s="21">
        <f t="shared" si="14"/>
        <v>161.5</v>
      </c>
      <c r="D54" s="21">
        <f t="shared" si="14"/>
        <v>226.1</v>
      </c>
      <c r="E54" s="21">
        <f t="shared" si="14"/>
        <v>290.7</v>
      </c>
      <c r="F54" s="21">
        <f t="shared" si="14"/>
        <v>355.3</v>
      </c>
      <c r="G54" s="21">
        <f t="shared" si="14"/>
        <v>419.9</v>
      </c>
      <c r="H54" s="21">
        <f t="shared" si="14"/>
        <v>484.5</v>
      </c>
    </row>
    <row r="55" spans="1:10" ht="12.75" hidden="1" customHeight="1" x14ac:dyDescent="0.2">
      <c r="A55" s="18"/>
      <c r="B55" s="8">
        <f>IF($B$19=1,IF($B$46&lt;($C$13*$C$19/100),((($C$13*$C$19/100)-$B$46)*($D$19*$C$10/100))-$E$19,-$E$19),(IF($B$20=1,IF(($A60*B$46)&lt;MAX(MIN($A60, $D$22),$C$10)*$C$13*$C$20/100,MAX(MIN($A60,$D$22),$C$10)*$C$13*$C$20/100-($A60*B$46)-$E$20,-$E$20),0)))</f>
        <v>354.685</v>
      </c>
      <c r="C55" s="8">
        <f>IF($B$19=1,IF($C$46&lt;($C$13*$C$19/100),((($C$13*$C$19/100)-$C$46)*($D$19*$C$10/100))-$E$19,-$E$19),(IF($B$20=1,IF(($A60*C$46)&lt;MAX(MIN($A60, $D$22),$C$10)*$C$13*$C$20/100,MAX(MIN($A60,$D$22),$C$10)*$C$13*$C$20/100-($A60*C$46)-$E$20,-$E$20),0)))</f>
        <v>214.685</v>
      </c>
      <c r="D55" s="8">
        <f>IF($B$19=1,IF($D$46&lt;($C$13*$C$19/100),((($C$13*$C$19/100)-$D$46)*($D$19*$C$10/100))-$E$19,-$E$19),(IF($B$20=1,IF(($A60*D$46)&lt;MAX(MIN($A60, $D$22),$C$10)*$C$13*$C$20/100,MAX(MIN($A60,$D$22),$C$10)*$C$13*$C$20/100-($A60*D$46)-$E$20,-$E$20),0)))</f>
        <v>144.685</v>
      </c>
      <c r="E55" s="8">
        <f>IF($B$19=1,IF($E$46&lt;($C$13*$C$19/100),((($C$13*$C$19/100)-$E$46)*($D$19*$C$10/100))-$E$19,-$E$19),(IF($B$20=1,IF(($A60*$E$46)&lt;MAX(MIN($A60, $D$22),$C$10)*$C$13*$C$20/100,MAX(MIN($A60,$D$22),$C$10)*$C$13*$C$20/100-($A60*$E$46)-$E$20,-$E$20),0)))</f>
        <v>74.685000000000002</v>
      </c>
      <c r="F55" s="8">
        <f>IF($B$19=1,IF($F$46&lt;($C$13*$C$19/100),((($C$13*$C$19/100)-$F$46)*($D$19*$C$10/100))-$E$19,-$E$19),(IF($B$20=1,IF(($A60*$F$46)&lt;MAX(MIN($A60, $D$22),$C$10)*$C$13*$C$20/100,MAX(MIN($A60,$D$22),$C$10)*$C$13*$C$20/100-($A60*$F$46)-$E$20,-$E$20),0)))</f>
        <v>4.6850000000000023</v>
      </c>
      <c r="G55" s="8">
        <f>IF($B$19=1,IF($G$46&lt;($C$13*$C$19/100),((($C$13*$C$19/100)-$G$46)*($D$19*$C$10/100))-$E$19,-$E$19),(IF($B$20=1,IF(($A60*G$46)&lt;MAX(MIN($A60, $D$22),$C$10)*$C$13*$C$20/100,MAX(MIN($A60,$D$22),$C$10)*$C$13*$C$20/100-($A60*G$46)-$E$20,-$E$20),0)))</f>
        <v>-15</v>
      </c>
      <c r="H55" s="8">
        <f>IF($B$19=1,IF($H$46&lt;($C$13*$C$19/100),((($C$13*$C$19/100)-$H$46)*($D$19*$C$10/100))-$E$19,-$E$19),(IF($B$20=1,IF(($A60*H$46)&lt;MAX(MIN($A60, $D$22),$C$10)*$C$13*$C$20/100,MAX(MIN($A60,$D$22),$C$10)*$C$13*$C$20/100-($A60*H$46)-$E$20,-$E$20),0)))</f>
        <v>-15</v>
      </c>
    </row>
    <row r="56" spans="1:10" ht="12.75" hidden="1" customHeight="1" x14ac:dyDescent="0.2">
      <c r="A56" s="18"/>
      <c r="B56" s="24">
        <f t="shared" ref="B56:H56" si="15">IF($B$23=1,($D$23-$A60)*$D$24*$C$13,0)</f>
        <v>0</v>
      </c>
      <c r="C56" s="15">
        <f t="shared" si="15"/>
        <v>0</v>
      </c>
      <c r="D56" s="15">
        <f t="shared" si="15"/>
        <v>0</v>
      </c>
      <c r="E56" s="15">
        <f t="shared" si="15"/>
        <v>0</v>
      </c>
      <c r="F56" s="15">
        <f t="shared" si="15"/>
        <v>0</v>
      </c>
      <c r="G56" s="15">
        <f t="shared" si="15"/>
        <v>0</v>
      </c>
      <c r="H56" s="25">
        <f t="shared" si="15"/>
        <v>0</v>
      </c>
    </row>
    <row r="57" spans="1:10" ht="12.75" hidden="1" customHeight="1" x14ac:dyDescent="0.2">
      <c r="A57" s="18"/>
      <c r="B57" s="26">
        <f t="shared" ref="B57:H57" si="16">IF($B$25=1,IF($D$25&gt;$A60,$D$24*$C$13*($D$25-$A60-$D$26),$D$24*$C$13*(-$D$26)),0)</f>
        <v>0</v>
      </c>
      <c r="C57" s="9">
        <f t="shared" si="16"/>
        <v>0</v>
      </c>
      <c r="D57" s="9">
        <f t="shared" si="16"/>
        <v>0</v>
      </c>
      <c r="E57" s="9">
        <f t="shared" si="16"/>
        <v>0</v>
      </c>
      <c r="F57" s="9">
        <f t="shared" si="16"/>
        <v>0</v>
      </c>
      <c r="G57" s="9">
        <f t="shared" si="16"/>
        <v>0</v>
      </c>
      <c r="H57" s="27">
        <f t="shared" si="16"/>
        <v>0</v>
      </c>
    </row>
    <row r="58" spans="1:10" ht="12.75" hidden="1" customHeight="1" x14ac:dyDescent="0.2">
      <c r="A58" s="18"/>
      <c r="B58" s="26">
        <f t="shared" ref="B58:H58" si="17">IF($B$27=1,IF($D$27&lt;$A60,$D$24*$C$13*($A60-$D$27-$D$28),$D$24*$C$13*(-$D$28)),0)</f>
        <v>0</v>
      </c>
      <c r="C58" s="9">
        <f t="shared" si="17"/>
        <v>0</v>
      </c>
      <c r="D58" s="9">
        <f t="shared" si="17"/>
        <v>0</v>
      </c>
      <c r="E58" s="9">
        <f t="shared" si="17"/>
        <v>0</v>
      </c>
      <c r="F58" s="9">
        <f t="shared" si="17"/>
        <v>0</v>
      </c>
      <c r="G58" s="9">
        <f t="shared" si="17"/>
        <v>0</v>
      </c>
      <c r="H58" s="27">
        <f t="shared" si="17"/>
        <v>0</v>
      </c>
    </row>
    <row r="59" spans="1:10" ht="12.75" hidden="1" customHeight="1" x14ac:dyDescent="0.2">
      <c r="A59" s="18"/>
      <c r="B59" s="9">
        <f t="shared" ref="B59:H59" si="18">IF($A60+$C$12&lt;$C$11,B$46*($C$11-$A60-$C$12),0)</f>
        <v>0</v>
      </c>
      <c r="C59" s="9">
        <f t="shared" si="18"/>
        <v>0</v>
      </c>
      <c r="D59" s="9">
        <f t="shared" si="18"/>
        <v>0</v>
      </c>
      <c r="E59" s="9">
        <f t="shared" si="18"/>
        <v>0</v>
      </c>
      <c r="F59" s="9">
        <f t="shared" si="18"/>
        <v>0</v>
      </c>
      <c r="G59" s="9">
        <f t="shared" si="18"/>
        <v>0</v>
      </c>
      <c r="H59" s="9">
        <f t="shared" si="18"/>
        <v>0</v>
      </c>
    </row>
    <row r="60" spans="1:10" ht="12.75" hidden="1" customHeight="1" x14ac:dyDescent="0.2">
      <c r="A60" s="18">
        <f>$A$34</f>
        <v>7</v>
      </c>
      <c r="B60" s="24">
        <f t="shared" ref="B60:H60" si="19">SUM(B54:B59)</f>
        <v>386.98500000000001</v>
      </c>
      <c r="C60" s="15">
        <f t="shared" si="19"/>
        <v>376.185</v>
      </c>
      <c r="D60" s="15">
        <f t="shared" si="19"/>
        <v>370.78499999999997</v>
      </c>
      <c r="E60" s="15">
        <f t="shared" si="19"/>
        <v>365.38499999999999</v>
      </c>
      <c r="F60" s="15">
        <f t="shared" si="19"/>
        <v>359.98500000000001</v>
      </c>
      <c r="G60" s="15">
        <f t="shared" si="19"/>
        <v>404.9</v>
      </c>
      <c r="H60" s="25">
        <f t="shared" si="19"/>
        <v>469.5</v>
      </c>
    </row>
    <row r="61" spans="1:10" ht="12.75" hidden="1" customHeight="1" x14ac:dyDescent="0.2">
      <c r="A61" s="18"/>
      <c r="B61" s="21">
        <f t="shared" ref="B61:H61" si="20">($A67+$C$12)*B$46</f>
        <v>42.300000000000004</v>
      </c>
      <c r="C61" s="21">
        <f t="shared" si="20"/>
        <v>211.50000000000003</v>
      </c>
      <c r="D61" s="21">
        <f t="shared" si="20"/>
        <v>296.10000000000002</v>
      </c>
      <c r="E61" s="21">
        <f t="shared" si="20"/>
        <v>380.70000000000005</v>
      </c>
      <c r="F61" s="21">
        <f t="shared" si="20"/>
        <v>465.30000000000007</v>
      </c>
      <c r="G61" s="21">
        <f t="shared" si="20"/>
        <v>549.90000000000009</v>
      </c>
      <c r="H61" s="21">
        <f t="shared" si="20"/>
        <v>634.50000000000011</v>
      </c>
    </row>
    <row r="62" spans="1:10" ht="12.75" hidden="1" customHeight="1" x14ac:dyDescent="0.2">
      <c r="A62" s="18"/>
      <c r="B62" s="8">
        <f>IF($B$19=1,IF($B$46&lt;($C$13*$C$19/100),((($C$13*$C$19/100)-$B$46)*($D$19*$C$10/100))-$E$19,-$E$19),(IF($B$20=1,IF(($A67*B$46)&lt;MAX(MIN($A67, $D$22),$C$10)*$C$13*$C$20/100,MAX(MIN($A67,$D$22),$C$10)*$C$13*$C$20/100-($A67*B$46)-$E$20,-$E$20),0)))</f>
        <v>344.685</v>
      </c>
      <c r="C62" s="8">
        <f>IF($B$19=1,IF($C$46&lt;($C$13*$C$19/100),((($C$13*$C$19/100)-$C$46)*($D$19*$C$10/100))-$E$19,-$E$19),(IF($B$20=1,IF(($A67*C$46)&lt;MAX(MIN($A67, $D$22),$C$10)*$C$13*$C$20/100,MAX(MIN($A67,$D$22),$C$10)*$C$13*$C$20/100-($A67*C$46)-$E$20,-$E$20),0)))</f>
        <v>164.685</v>
      </c>
      <c r="D62" s="8">
        <f>IF($B$19=1,IF($D$46&lt;($C$13*$C$19/100),((($C$13*$C$19/100)-$D$46)*($D$19*$C$10/100))-$E$19,-$E$19),(IF($B$20=1,IF(($A67*D$46)&lt;MAX(MIN($A67, $D$22),$C$10)*$C$13*$C$20/100,MAX(MIN($A67,$D$22),$C$10)*$C$13*$C$20/100-($A67*D$46)-$E$20,-$E$20),0)))</f>
        <v>74.685000000000002</v>
      </c>
      <c r="E62" s="8">
        <f>IF($B$19=1,IF($E$46&lt;($C$13*$C$19/100),((($C$13*$C$19/100)-$E$46)*($D$19*$C$10/100))-$E$19,-$E$19),(IF($B$20=1,IF(($A67*$E$46)&lt;MAX(MIN($A67, $D$22),$C$10)*$C$13*$C$20/100,MAX(MIN($A67,$D$22),$C$10)*$C$13*$C$20/100-($A67*$E$46)-$E$20,-$E$20),0)))</f>
        <v>-15</v>
      </c>
      <c r="F62" s="8">
        <f>IF($B$19=1,IF($F$46&lt;($C$13*$C$19/100),((($C$13*$C$19/100)-$F$46)*($D$19*$C$10/100))-$E$19,-$E$19),(IF($B$20=1,IF(($A67*$F$46)&lt;MAX(MIN($A67, $D$22),$C$10)*$C$13*$C$20/100,MAX(MIN($A67,$D$22),$C$10)*$C$13*$C$20/100-($A67*$F$46)-$E$20,-$E$20),0)))</f>
        <v>-15</v>
      </c>
      <c r="G62" s="8">
        <f>IF($B$19=1,IF($G$46&lt;($C$13*$C$19/100),((($C$13*$C$19/100)-$G$46)*($D$19*$C$10/100))-$E$19,-$E$19),(IF($B$20=1,IF(($A67*G$46)&lt;MAX(MIN($A67, $D$22),$C$10)*$C$13*$C$20/100,MAX(MIN($A67,$D$22),$C$10)*$C$13*$C$20/100-($A67*G$46)-$E$20,-$E$20),0)))</f>
        <v>-15</v>
      </c>
      <c r="H62" s="8">
        <f>IF($B$19=1,IF($H$46&lt;($C$13*$C$19/100),((($C$13*$C$19/100)-$H$46)*($D$19*$C$10/100))-$E$19,-$E$19),(IF($B$20=1,IF(($A67*H$46)&lt;MAX(MIN($A67, $D$22),$C$10)*$C$13*$C$20/100,MAX(MIN($A67,$D$22),$C$10)*$C$13*$C$20/100-($A67*H$46)-$E$20,-$E$20),0)))</f>
        <v>-15</v>
      </c>
    </row>
    <row r="63" spans="1:10" ht="12.75" hidden="1" customHeight="1" x14ac:dyDescent="0.2">
      <c r="A63" s="18"/>
      <c r="B63" s="24">
        <f t="shared" ref="B63:H63" si="21">IF($B$23=1,($D$23-$A67)*$D$24*$C$13,0)</f>
        <v>0</v>
      </c>
      <c r="C63" s="15">
        <f t="shared" si="21"/>
        <v>0</v>
      </c>
      <c r="D63" s="15">
        <f t="shared" si="21"/>
        <v>0</v>
      </c>
      <c r="E63" s="15">
        <f t="shared" si="21"/>
        <v>0</v>
      </c>
      <c r="F63" s="15">
        <f t="shared" si="21"/>
        <v>0</v>
      </c>
      <c r="G63" s="15">
        <f t="shared" si="21"/>
        <v>0</v>
      </c>
      <c r="H63" s="25">
        <f t="shared" si="21"/>
        <v>0</v>
      </c>
    </row>
    <row r="64" spans="1:10" ht="12.75" hidden="1" customHeight="1" x14ac:dyDescent="0.2">
      <c r="A64" s="18"/>
      <c r="B64" s="26">
        <f t="shared" ref="B64:H64" si="22">IF($B$25=1,IF($D$25&gt;$A67,$D$24*$C$13*($D$25-$A67-$D$26),$D$24*$C$13*(-$D$26)),0)</f>
        <v>0</v>
      </c>
      <c r="C64" s="9">
        <f t="shared" si="22"/>
        <v>0</v>
      </c>
      <c r="D64" s="9">
        <f t="shared" si="22"/>
        <v>0</v>
      </c>
      <c r="E64" s="9">
        <f t="shared" si="22"/>
        <v>0</v>
      </c>
      <c r="F64" s="9">
        <f t="shared" si="22"/>
        <v>0</v>
      </c>
      <c r="G64" s="9">
        <f t="shared" si="22"/>
        <v>0</v>
      </c>
      <c r="H64" s="27">
        <f t="shared" si="22"/>
        <v>0</v>
      </c>
    </row>
    <row r="65" spans="1:8" ht="12.75" hidden="1" customHeight="1" x14ac:dyDescent="0.2">
      <c r="A65" s="18"/>
      <c r="B65" s="26">
        <f t="shared" ref="B65:H65" si="23">IF($B$27=1,IF($D$27&lt;$A67,$D$24*$C$13*($A67-$D$27-$D$28),$D$24*$C$13*(-$D$28)),0)</f>
        <v>0</v>
      </c>
      <c r="C65" s="9">
        <f t="shared" si="23"/>
        <v>0</v>
      </c>
      <c r="D65" s="9">
        <f t="shared" si="23"/>
        <v>0</v>
      </c>
      <c r="E65" s="9">
        <f t="shared" si="23"/>
        <v>0</v>
      </c>
      <c r="F65" s="9">
        <f t="shared" si="23"/>
        <v>0</v>
      </c>
      <c r="G65" s="9">
        <f t="shared" si="23"/>
        <v>0</v>
      </c>
      <c r="H65" s="27">
        <f t="shared" si="23"/>
        <v>0</v>
      </c>
    </row>
    <row r="66" spans="1:8" ht="12.75" hidden="1" customHeight="1" x14ac:dyDescent="0.2">
      <c r="A66" s="18"/>
      <c r="B66" s="9">
        <f t="shared" ref="B66:H66" si="24">IF($A67+$C$12&lt;$C$11,B$46*($C$11-$A67-$C$12),0)</f>
        <v>0</v>
      </c>
      <c r="C66" s="9">
        <f t="shared" si="24"/>
        <v>0</v>
      </c>
      <c r="D66" s="9">
        <f t="shared" si="24"/>
        <v>0</v>
      </c>
      <c r="E66" s="9">
        <f t="shared" si="24"/>
        <v>0</v>
      </c>
      <c r="F66" s="9">
        <f t="shared" si="24"/>
        <v>0</v>
      </c>
      <c r="G66" s="9">
        <f t="shared" si="24"/>
        <v>0</v>
      </c>
      <c r="H66" s="9">
        <f t="shared" si="24"/>
        <v>0</v>
      </c>
    </row>
    <row r="67" spans="1:8" ht="12.75" hidden="1" customHeight="1" x14ac:dyDescent="0.2">
      <c r="A67" s="18">
        <f>$A$35</f>
        <v>9</v>
      </c>
      <c r="B67" s="24">
        <f t="shared" ref="B67:H67" si="25">SUM(B61:B66)</f>
        <v>386.98500000000001</v>
      </c>
      <c r="C67" s="15">
        <f t="shared" si="25"/>
        <v>376.18500000000006</v>
      </c>
      <c r="D67" s="15">
        <f t="shared" si="25"/>
        <v>370.78500000000003</v>
      </c>
      <c r="E67" s="15">
        <f t="shared" si="25"/>
        <v>365.70000000000005</v>
      </c>
      <c r="F67" s="15">
        <f t="shared" si="25"/>
        <v>450.30000000000007</v>
      </c>
      <c r="G67" s="15">
        <f t="shared" si="25"/>
        <v>534.90000000000009</v>
      </c>
      <c r="H67" s="25">
        <f t="shared" si="25"/>
        <v>619.50000000000011</v>
      </c>
    </row>
    <row r="68" spans="1:8" ht="12.75" hidden="1" customHeight="1" x14ac:dyDescent="0.2">
      <c r="A68" s="18"/>
      <c r="B68" s="21">
        <f t="shared" ref="B68:H68" si="26">($A74+$C$12)*B$46</f>
        <v>52.300000000000004</v>
      </c>
      <c r="C68" s="21">
        <f t="shared" si="26"/>
        <v>261.5</v>
      </c>
      <c r="D68" s="21">
        <f t="shared" si="26"/>
        <v>366.1</v>
      </c>
      <c r="E68" s="21">
        <f t="shared" si="26"/>
        <v>470.70000000000005</v>
      </c>
      <c r="F68" s="21">
        <f t="shared" si="26"/>
        <v>575.30000000000007</v>
      </c>
      <c r="G68" s="21">
        <f t="shared" si="26"/>
        <v>679.90000000000009</v>
      </c>
      <c r="H68" s="21">
        <f t="shared" si="26"/>
        <v>784.50000000000011</v>
      </c>
    </row>
    <row r="69" spans="1:8" ht="12.75" hidden="1" customHeight="1" x14ac:dyDescent="0.2">
      <c r="A69" s="18"/>
      <c r="B69" s="8">
        <f>IF($B$19=1,IF($B$46&lt;($C$13*$C$19/100),((($C$13*$C$19/100)-$B$46)*($D$19*$C$10/100))-$E$19,-$E$19),(IF($B$20=1,IF(($A74*B$46)&lt;MAX(MIN($A74, $D$22),$C$10)*$C$13*$C$20/100,MAX(MIN($A74,$D$22),$C$10)*$C$13*$C$20/100-($A74*B$46)-$E$20,-$E$20),0)))</f>
        <v>350.75</v>
      </c>
      <c r="C69" s="8">
        <f>IF($B$19=1,IF($C$46&lt;($C$13*$C$19/100),((($C$13*$C$19/100)-$C$46)*($D$19*$C$10/100))-$E$19,-$E$19),(IF($B$20=1,IF(($A74*C$46)&lt;MAX(MIN($A74, $D$22),$C$10)*$C$13*$C$20/100,MAX(MIN($A74,$D$22),$C$10)*$C$13*$C$20/100-($A74*C$46)-$E$20,-$E$20),0)))</f>
        <v>130.75</v>
      </c>
      <c r="D69" s="8">
        <f>IF($B$19=1,IF($D$46&lt;($C$13*$C$19/100),((($C$13*$C$19/100)-$D$46)*($D$19*$C$10/100))-$E$19,-$E$19),(IF($B$20=1,IF(($A74*D$46)&lt;MAX(MIN($A74, $D$22),$C$10)*$C$13*$C$20/100,MAX(MIN($A74,$D$22),$C$10)*$C$13*$C$20/100-($A74*D$46)-$E$20,-$E$20),0)))</f>
        <v>20.75</v>
      </c>
      <c r="E69" s="8">
        <f>IF($B$19=1,IF($E$46&lt;($C$13*$C$19/100),((($C$13*$C$19/100)-$E$46)*($D$19*$C$10/100))-$E$19,-$E$19),(IF($B$20=1,IF(($A74*$E$46)&lt;MAX(MIN($A74, $D$22),$C$10)*$C$13*$C$20/100,MAX(MIN($A74,$D$22),$C$10)*$C$13*$C$20/100-($A74*$E$46)-$E$20,-$E$20),0)))</f>
        <v>-15</v>
      </c>
      <c r="F69" s="8">
        <f>IF($B$19=1,IF($F$46&lt;($C$13*$C$19/100),((($C$13*$C$19/100)-$F$46)*($D$19*$C$10/100))-$E$19,-$E$19),(IF($B$20=1,IF(($A74*$F$46)&lt;MAX(MIN($A74, $D$22),$C$10)*$C$13*$C$20/100,MAX(MIN($A74,$D$22),$C$10)*$C$13*$C$20/100-($A74*$F$46)-$E$20,-$E$20),0)))</f>
        <v>-15</v>
      </c>
      <c r="G69" s="8">
        <f>IF($B$19=1,IF($G$46&lt;($C$13*$C$19/100),((($C$13*$C$19/100)-$G$46)*($D$19*$C$10/100))-$E$19,-$E$19),(IF($B$20=1,IF(($A74*G$46)&lt;MAX(MIN($A74, $D$22),$C$10)*$C$13*$C$20/100,MAX(MIN($A74,$D$22),$C$10)*$C$13*$C$20/100-($A74*G$46)-$E$20,-$E$20),0)))</f>
        <v>-15</v>
      </c>
      <c r="H69" s="8">
        <f>IF($B$19=1,IF($H$46&lt;($C$13*$C$19/100),((($C$13*$C$19/100)-$H$46)*($D$19*$C$10/100))-$E$19,-$E$19),(IF($B$20=1,IF(($A74*H$46)&lt;MAX(MIN($A74, $D$22),$C$10)*$C$13*$C$20/100,MAX(MIN($A74,$D$22),$C$10)*$C$13*$C$20/100-($A74*H$46)-$E$20,-$E$20),0)))</f>
        <v>-15</v>
      </c>
    </row>
    <row r="70" spans="1:8" ht="12.75" hidden="1" customHeight="1" x14ac:dyDescent="0.2">
      <c r="A70" s="18"/>
      <c r="B70" s="24">
        <f t="shared" ref="B70:H70" si="27">IF($B$23=1,($D$23-$A74)*$D$24*$C$13,0)</f>
        <v>0</v>
      </c>
      <c r="C70" s="15">
        <f t="shared" si="27"/>
        <v>0</v>
      </c>
      <c r="D70" s="15">
        <f t="shared" si="27"/>
        <v>0</v>
      </c>
      <c r="E70" s="15">
        <f t="shared" si="27"/>
        <v>0</v>
      </c>
      <c r="F70" s="15">
        <f t="shared" si="27"/>
        <v>0</v>
      </c>
      <c r="G70" s="15">
        <f t="shared" si="27"/>
        <v>0</v>
      </c>
      <c r="H70" s="25">
        <f t="shared" si="27"/>
        <v>0</v>
      </c>
    </row>
    <row r="71" spans="1:8" ht="12.75" hidden="1" customHeight="1" x14ac:dyDescent="0.2">
      <c r="A71" s="18"/>
      <c r="B71" s="26">
        <f t="shared" ref="B71:H71" si="28">IF($B$25=1,IF($D$25&gt;$A74,$D$24*$C$13*($D$25-$A74-$D$26),$D$24*$C$13*(-$D$26)),0)</f>
        <v>0</v>
      </c>
      <c r="C71" s="9">
        <f t="shared" si="28"/>
        <v>0</v>
      </c>
      <c r="D71" s="9">
        <f t="shared" si="28"/>
        <v>0</v>
      </c>
      <c r="E71" s="9">
        <f t="shared" si="28"/>
        <v>0</v>
      </c>
      <c r="F71" s="9">
        <f t="shared" si="28"/>
        <v>0</v>
      </c>
      <c r="G71" s="9">
        <f t="shared" si="28"/>
        <v>0</v>
      </c>
      <c r="H71" s="27">
        <f t="shared" si="28"/>
        <v>0</v>
      </c>
    </row>
    <row r="72" spans="1:8" ht="12.75" hidden="1" customHeight="1" x14ac:dyDescent="0.2">
      <c r="A72" s="18"/>
      <c r="B72" s="26">
        <f t="shared" ref="B72:H72" si="29">IF($B$27=1,IF($D$27&lt;$A74,$D$24*$C$13*($A74-$D$27-$D$28),$D$24*$C$13*(-$D$28)),0)</f>
        <v>0</v>
      </c>
      <c r="C72" s="9">
        <f t="shared" si="29"/>
        <v>0</v>
      </c>
      <c r="D72" s="9">
        <f t="shared" si="29"/>
        <v>0</v>
      </c>
      <c r="E72" s="9">
        <f t="shared" si="29"/>
        <v>0</v>
      </c>
      <c r="F72" s="9">
        <f t="shared" si="29"/>
        <v>0</v>
      </c>
      <c r="G72" s="9">
        <f t="shared" si="29"/>
        <v>0</v>
      </c>
      <c r="H72" s="27">
        <f t="shared" si="29"/>
        <v>0</v>
      </c>
    </row>
    <row r="73" spans="1:8" ht="12.75" hidden="1" customHeight="1" x14ac:dyDescent="0.2">
      <c r="A73" s="18"/>
      <c r="B73" s="9">
        <f t="shared" ref="B73:H73" si="30">IF($A74+$C$12&lt;$C$11,B$46*($C$11-$A74-$C$12),0)</f>
        <v>0</v>
      </c>
      <c r="C73" s="9">
        <f t="shared" si="30"/>
        <v>0</v>
      </c>
      <c r="D73" s="9">
        <f t="shared" si="30"/>
        <v>0</v>
      </c>
      <c r="E73" s="9">
        <f t="shared" si="30"/>
        <v>0</v>
      </c>
      <c r="F73" s="9">
        <f t="shared" si="30"/>
        <v>0</v>
      </c>
      <c r="G73" s="9">
        <f t="shared" si="30"/>
        <v>0</v>
      </c>
      <c r="H73" s="9">
        <f t="shared" si="30"/>
        <v>0</v>
      </c>
    </row>
    <row r="74" spans="1:8" ht="12.75" hidden="1" customHeight="1" x14ac:dyDescent="0.2">
      <c r="A74" s="18">
        <f>$A$36</f>
        <v>11</v>
      </c>
      <c r="B74" s="24">
        <f t="shared" ref="B74:H74" si="31">SUM(B68:B73)</f>
        <v>403.05</v>
      </c>
      <c r="C74" s="15">
        <f t="shared" si="31"/>
        <v>392.25</v>
      </c>
      <c r="D74" s="15">
        <f t="shared" si="31"/>
        <v>386.85</v>
      </c>
      <c r="E74" s="15">
        <f t="shared" si="31"/>
        <v>455.70000000000005</v>
      </c>
      <c r="F74" s="15">
        <f t="shared" si="31"/>
        <v>560.30000000000007</v>
      </c>
      <c r="G74" s="15">
        <f t="shared" si="31"/>
        <v>664.90000000000009</v>
      </c>
      <c r="H74" s="25">
        <f t="shared" si="31"/>
        <v>769.50000000000011</v>
      </c>
    </row>
    <row r="75" spans="1:8" ht="12.75" hidden="1" customHeight="1" x14ac:dyDescent="0.2">
      <c r="A75" s="18"/>
      <c r="B75" s="21">
        <f t="shared" ref="B75:H75" si="32">($A81+$C$12)*B$46</f>
        <v>62.300000000000004</v>
      </c>
      <c r="C75" s="21">
        <f t="shared" si="32"/>
        <v>311.5</v>
      </c>
      <c r="D75" s="21">
        <f t="shared" si="32"/>
        <v>436.1</v>
      </c>
      <c r="E75" s="21">
        <f t="shared" si="32"/>
        <v>560.70000000000005</v>
      </c>
      <c r="F75" s="21">
        <f t="shared" si="32"/>
        <v>685.30000000000007</v>
      </c>
      <c r="G75" s="21">
        <f t="shared" si="32"/>
        <v>809.90000000000009</v>
      </c>
      <c r="H75" s="21">
        <f t="shared" si="32"/>
        <v>934.50000000000011</v>
      </c>
    </row>
    <row r="76" spans="1:8" ht="12.75" hidden="1" customHeight="1" x14ac:dyDescent="0.2">
      <c r="A76" s="18"/>
      <c r="B76" s="8">
        <f>IF($B$19=1,IF($B$46&lt;($C$13*$C$19/100),((($C$13*$C$19/100)-$B$46)*($D$19*$C$10/100))-$E$19,-$E$19),(IF($B$20=1,IF(($A81*B$46)&lt;MAX(MIN($A81, $D$22),$C$10)*$C$13*$C$20/100,MAX(MIN($A81,$D$22),$C$10)*$C$13*$C$20/100-($A81*B$46)-$E$20,-$E$20),0)))</f>
        <v>417.25</v>
      </c>
      <c r="C76" s="8">
        <f>IF($B$19=1,IF($C$46&lt;($C$13*$C$19/100),((($C$13*$C$19/100)-$C$46)*($D$19*$C$10/100))-$E$19,-$E$19),(IF($B$20=1,IF(($A81*C$46)&lt;MAX(MIN($A81, $D$22),$C$10)*$C$13*$C$20/100,MAX(MIN($A81,$D$22),$C$10)*$C$13*$C$20/100-($A81*C$46)-$E$20,-$E$20),0)))</f>
        <v>157.25</v>
      </c>
      <c r="D76" s="8">
        <f>IF($B$19=1,IF($D$46&lt;($C$13*$C$19/100),((($C$13*$C$19/100)-$D$46)*($D$19*$C$10/100))-$E$19,-$E$19),(IF($B$20=1,IF(($A81*D$46)&lt;MAX(MIN($A81, $D$22),$C$10)*$C$13*$C$20/100,MAX(MIN($A81,$D$22),$C$10)*$C$13*$C$20/100-($A81*D$46)-$E$20,-$E$20),0)))</f>
        <v>27.25</v>
      </c>
      <c r="E76" s="8">
        <f>IF($B$19=1,IF($E$46&lt;($C$13*$C$19/100),((($C$13*$C$19/100)-$E$46)*($D$19*$C$10/100))-$E$19,-$E$19),(IF($B$20=1,IF(($A81*$E$46)&lt;MAX(MIN($A81, $D$22),$C$10)*$C$13*$C$20/100,MAX(MIN($A81,$D$22),$C$10)*$C$13*$C$20/100-($A81*$E$46)-$E$20,-$E$20),0)))</f>
        <v>-15</v>
      </c>
      <c r="F76" s="8">
        <f>IF($B$19=1,IF($F$46&lt;($C$13*$C$19/100),((($C$13*$C$19/100)-$F$46)*($D$19*$C$10/100))-$E$19,-$E$19),(IF($B$20=1,IF(($A81*$F$46)&lt;MAX(MIN($A81, $D$22),$C$10)*$C$13*$C$20/100,MAX(MIN($A81,$D$22),$C$10)*$C$13*$C$20/100-($A81*$F$46)-$E$20,-$E$20),0)))</f>
        <v>-15</v>
      </c>
      <c r="G76" s="8">
        <f>IF($B$19=1,IF($G$46&lt;($C$13*$C$19/100),((($C$13*$C$19/100)-$G$46)*($D$19*$C$10/100))-$E$19,-$E$19),(IF($B$20=1,IF(($A81*G$46)&lt;MAX(MIN($A81, $D$22),$C$10)*$C$13*$C$20/100,MAX(MIN($A81,$D$22),$C$10)*$C$13*$C$20/100-($A81*G$46)-$E$20,-$E$20),0)))</f>
        <v>-15</v>
      </c>
      <c r="H76" s="8">
        <f>IF($B$19=1,IF($H$46&lt;($C$13*$C$19/100),((($C$13*$C$19/100)-$H$46)*($D$19*$C$10/100))-$E$19,-$E$19),(IF($B$20=1,IF(($A81*H$46)&lt;MAX(MIN($A81, $D$22),$C$10)*$C$13*$C$20/100,MAX(MIN($A81,$D$22),$C$10)*$C$13*$C$20/100-($A81*H$46)-$E$20,-$E$20),0)))</f>
        <v>-15</v>
      </c>
    </row>
    <row r="77" spans="1:8" ht="12.75" hidden="1" customHeight="1" x14ac:dyDescent="0.2">
      <c r="A77" s="18"/>
      <c r="B77" s="24">
        <f t="shared" ref="B77:H77" si="33">IF($B$23=1,($D$23-$A81)*$D$24*$C$13,0)</f>
        <v>0</v>
      </c>
      <c r="C77" s="15">
        <f t="shared" si="33"/>
        <v>0</v>
      </c>
      <c r="D77" s="15">
        <f t="shared" si="33"/>
        <v>0</v>
      </c>
      <c r="E77" s="15">
        <f t="shared" si="33"/>
        <v>0</v>
      </c>
      <c r="F77" s="15">
        <f t="shared" si="33"/>
        <v>0</v>
      </c>
      <c r="G77" s="15">
        <f t="shared" si="33"/>
        <v>0</v>
      </c>
      <c r="H77" s="25">
        <f t="shared" si="33"/>
        <v>0</v>
      </c>
    </row>
    <row r="78" spans="1:8" ht="12.75" hidden="1" customHeight="1" x14ac:dyDescent="0.2">
      <c r="A78" s="18"/>
      <c r="B78" s="26">
        <f t="shared" ref="B78:H78" si="34">IF($B$25=1,IF($D$25&gt;$A81,$D$24*$C$13*($D$25-$A81-$D$26),$D$24*$C$13*(-$D$26)),0)</f>
        <v>0</v>
      </c>
      <c r="C78" s="9">
        <f t="shared" si="34"/>
        <v>0</v>
      </c>
      <c r="D78" s="9">
        <f t="shared" si="34"/>
        <v>0</v>
      </c>
      <c r="E78" s="9">
        <f t="shared" si="34"/>
        <v>0</v>
      </c>
      <c r="F78" s="9">
        <f t="shared" si="34"/>
        <v>0</v>
      </c>
      <c r="G78" s="9">
        <f t="shared" si="34"/>
        <v>0</v>
      </c>
      <c r="H78" s="27">
        <f t="shared" si="34"/>
        <v>0</v>
      </c>
    </row>
    <row r="79" spans="1:8" ht="12.75" hidden="1" customHeight="1" x14ac:dyDescent="0.2">
      <c r="A79" s="18"/>
      <c r="B79" s="26">
        <f t="shared" ref="B79:H79" si="35">IF($B$27=1,IF($D$27&lt;$A81,$D$24*$C$13*($A81-$D$27-$D$28),$D$24*$C$13*(-$D$28)),0)</f>
        <v>0</v>
      </c>
      <c r="C79" s="9">
        <f t="shared" si="35"/>
        <v>0</v>
      </c>
      <c r="D79" s="9">
        <f t="shared" si="35"/>
        <v>0</v>
      </c>
      <c r="E79" s="9">
        <f t="shared" si="35"/>
        <v>0</v>
      </c>
      <c r="F79" s="9">
        <f t="shared" si="35"/>
        <v>0</v>
      </c>
      <c r="G79" s="9">
        <f t="shared" si="35"/>
        <v>0</v>
      </c>
      <c r="H79" s="27">
        <f t="shared" si="35"/>
        <v>0</v>
      </c>
    </row>
    <row r="80" spans="1:8" ht="12.75" hidden="1" customHeight="1" x14ac:dyDescent="0.2">
      <c r="A80" s="18"/>
      <c r="B80" s="9">
        <f t="shared" ref="B80:H80" si="36">IF($A81+$C$12&lt;$C$11,B$46*($C$11-$A81-$C$12),0)</f>
        <v>0</v>
      </c>
      <c r="C80" s="9">
        <f t="shared" si="36"/>
        <v>0</v>
      </c>
      <c r="D80" s="9">
        <f t="shared" si="36"/>
        <v>0</v>
      </c>
      <c r="E80" s="9">
        <f t="shared" si="36"/>
        <v>0</v>
      </c>
      <c r="F80" s="9">
        <f t="shared" si="36"/>
        <v>0</v>
      </c>
      <c r="G80" s="9">
        <f t="shared" si="36"/>
        <v>0</v>
      </c>
      <c r="H80" s="9">
        <f t="shared" si="36"/>
        <v>0</v>
      </c>
    </row>
    <row r="81" spans="1:8" ht="12.75" hidden="1" customHeight="1" x14ac:dyDescent="0.2">
      <c r="A81" s="18">
        <f>$A$37</f>
        <v>13</v>
      </c>
      <c r="B81" s="24">
        <f t="shared" ref="B81:H81" si="37">SUM(B75:B80)</f>
        <v>479.55</v>
      </c>
      <c r="C81" s="15">
        <f t="shared" si="37"/>
        <v>468.75</v>
      </c>
      <c r="D81" s="15">
        <f t="shared" si="37"/>
        <v>463.35</v>
      </c>
      <c r="E81" s="15">
        <f t="shared" si="37"/>
        <v>545.70000000000005</v>
      </c>
      <c r="F81" s="15">
        <f t="shared" si="37"/>
        <v>670.30000000000007</v>
      </c>
      <c r="G81" s="15">
        <f t="shared" si="37"/>
        <v>794.90000000000009</v>
      </c>
      <c r="H81" s="25">
        <f t="shared" si="37"/>
        <v>919.50000000000011</v>
      </c>
    </row>
    <row r="82" spans="1:8" ht="12.75" hidden="1" customHeight="1" x14ac:dyDescent="0.2">
      <c r="A82" s="18"/>
      <c r="B82" s="21">
        <f t="shared" ref="B82:H82" si="38">($A88+$C$12)*B$46</f>
        <v>72.300000000000011</v>
      </c>
      <c r="C82" s="21">
        <f t="shared" si="38"/>
        <v>361.5</v>
      </c>
      <c r="D82" s="21">
        <f t="shared" si="38"/>
        <v>506.1</v>
      </c>
      <c r="E82" s="21">
        <f t="shared" si="38"/>
        <v>650.70000000000005</v>
      </c>
      <c r="F82" s="21">
        <f t="shared" si="38"/>
        <v>795.30000000000007</v>
      </c>
      <c r="G82" s="21">
        <f t="shared" si="38"/>
        <v>939.90000000000009</v>
      </c>
      <c r="H82" s="21">
        <f t="shared" si="38"/>
        <v>1084.5</v>
      </c>
    </row>
    <row r="83" spans="1:8" ht="12.75" hidden="1" customHeight="1" x14ac:dyDescent="0.2">
      <c r="A83" s="18"/>
      <c r="B83" s="8">
        <f>IF($B$19=1,IF($B$46&lt;($C$13*$C$19/100),((($C$13*$C$19/100)-$B$46)*($D$19*$C$10/100))-$E$19,-$E$19),(IF($B$20=1,IF(($A88*B$46)&lt;MAX(MIN($A88, $D$22),$C$10)*$C$13*$C$20/100,MAX(MIN($A88,$D$22),$C$10)*$C$13*$C$20/100-($A88*B$46)-$E$20,-$E$20),0)))</f>
        <v>483.75</v>
      </c>
      <c r="C83" s="8">
        <f>IF($B$19=1,IF($C$46&lt;($C$13*$C$19/100),((($C$13*$C$19/100)-$C$46)*($D$19*$C$10/100))-$E$19,-$E$19),(IF($B$20=1,IF(($A88*C$46)&lt;MAX(MIN($A88, $D$22),$C$10)*$C$13*$C$20/100,MAX(MIN($A88,$D$22),$C$10)*$C$13*$C$20/100-($A88*C$46)-$E$20,-$E$20),0)))</f>
        <v>183.75</v>
      </c>
      <c r="D83" s="8">
        <f>IF($B$19=1,IF($D$46&lt;($C$13*$C$19/100),((($C$13*$C$19/100)-$D$46)*($D$19*$C$10/100))-$E$19,-$E$19),(IF($B$20=1,IF(($A88*D$46)&lt;MAX(MIN($A88, $D$22),$C$10)*$C$13*$C$20/100,MAX(MIN($A88,$D$22),$C$10)*$C$13*$C$20/100-($A88*D$46)-$E$20,-$E$20),0)))</f>
        <v>33.75</v>
      </c>
      <c r="E83" s="8">
        <f>IF($B$19=1,IF($E$46&lt;($C$13*$C$19/100),((($C$13*$C$19/100)-$E$46)*($D$19*$C$10/100))-$E$19,-$E$19),(IF($B$20=1,IF(($A88*$E$46)&lt;MAX(MIN($A88, $D$22),$C$10)*$C$13*$C$20/100,MAX(MIN($A88,$D$22),$C$10)*$C$13*$C$20/100-($A88*$E$46)-$E$20,-$E$20),0)))</f>
        <v>-15</v>
      </c>
      <c r="F83" s="8">
        <f>IF($B$19=1,IF($F$46&lt;($C$13*$C$19/100),((($C$13*$C$19/100)-$F$46)*($D$19*$C$10/100))-$E$19,-$E$19),(IF($B$20=1,IF(($A88*$F$46)&lt;MAX(MIN($A88, $D$22),$C$10)*$C$13*$C$20/100,MAX(MIN($A88,$D$22),$C$10)*$C$13*$C$20/100-($A88*$F$46)-$E$20,-$E$20),0)))</f>
        <v>-15</v>
      </c>
      <c r="G83" s="8">
        <f>IF($B$19=1,IF($G$46&lt;($C$13*$C$19/100),((($C$13*$C$19/100)-$G$46)*($D$19*$C$10/100))-$E$19,-$E$19),(IF($B$20=1,IF(($A88*G$46)&lt;MAX(MIN($A88, $D$22),$C$10)*$C$13*$C$20/100,MAX(MIN($A88,$D$22),$C$10)*$C$13*$C$20/100-($A88*G$46)-$E$20,-$E$20),0)))</f>
        <v>-15</v>
      </c>
      <c r="H83" s="8">
        <f>IF($B$19=1,IF($H$46&lt;($C$13*$C$19/100),((($C$13*$C$19/100)-$H$46)*($D$19*$C$10/100))-$E$19,-$E$19),(IF($B$20=1,IF(($A88*H$46)&lt;MAX(MIN($A88, $D$22),$C$10)*$C$13*$C$20/100,MAX(MIN($A88,$D$22),$C$10)*$C$13*$C$20/100-($A88*H$46)-$E$20,-$E$20),0)))</f>
        <v>-15</v>
      </c>
    </row>
    <row r="84" spans="1:8" ht="12.75" hidden="1" customHeight="1" x14ac:dyDescent="0.2">
      <c r="A84" s="18"/>
      <c r="B84" s="24">
        <f t="shared" ref="B84:H84" si="39">IF($B$23=1,($D$23-$A88)*$D$24*$C$13,0)</f>
        <v>0</v>
      </c>
      <c r="C84" s="15">
        <f t="shared" si="39"/>
        <v>0</v>
      </c>
      <c r="D84" s="15">
        <f t="shared" si="39"/>
        <v>0</v>
      </c>
      <c r="E84" s="15">
        <f t="shared" si="39"/>
        <v>0</v>
      </c>
      <c r="F84" s="15">
        <f t="shared" si="39"/>
        <v>0</v>
      </c>
      <c r="G84" s="15">
        <f t="shared" si="39"/>
        <v>0</v>
      </c>
      <c r="H84" s="25">
        <f t="shared" si="39"/>
        <v>0</v>
      </c>
    </row>
    <row r="85" spans="1:8" ht="12.75" hidden="1" customHeight="1" x14ac:dyDescent="0.2">
      <c r="A85" s="18"/>
      <c r="B85" s="26">
        <f t="shared" ref="B85:H85" si="40">IF($B$25=1,IF($D$25&gt;$A88,$D$24*$C$13*($D$25-$A88-$D$26),$D$24*$C$13*(-$D$26)),0)</f>
        <v>0</v>
      </c>
      <c r="C85" s="9">
        <f t="shared" si="40"/>
        <v>0</v>
      </c>
      <c r="D85" s="9">
        <f t="shared" si="40"/>
        <v>0</v>
      </c>
      <c r="E85" s="9">
        <f t="shared" si="40"/>
        <v>0</v>
      </c>
      <c r="F85" s="9">
        <f t="shared" si="40"/>
        <v>0</v>
      </c>
      <c r="G85" s="9">
        <f t="shared" si="40"/>
        <v>0</v>
      </c>
      <c r="H85" s="27">
        <f t="shared" si="40"/>
        <v>0</v>
      </c>
    </row>
    <row r="86" spans="1:8" ht="12.75" hidden="1" customHeight="1" x14ac:dyDescent="0.2">
      <c r="A86" s="18"/>
      <c r="B86" s="26">
        <f t="shared" ref="B86:H86" si="41">IF($B$27=1,IF($D$27&lt;$A88,$D$24*$C$13*($A88-$D$27-$D$28),$D$24*$C$13*(-$D$28)),0)</f>
        <v>0</v>
      </c>
      <c r="C86" s="9">
        <f t="shared" si="41"/>
        <v>0</v>
      </c>
      <c r="D86" s="9">
        <f t="shared" si="41"/>
        <v>0</v>
      </c>
      <c r="E86" s="9">
        <f t="shared" si="41"/>
        <v>0</v>
      </c>
      <c r="F86" s="9">
        <f t="shared" si="41"/>
        <v>0</v>
      </c>
      <c r="G86" s="9">
        <f t="shared" si="41"/>
        <v>0</v>
      </c>
      <c r="H86" s="27">
        <f t="shared" si="41"/>
        <v>0</v>
      </c>
    </row>
    <row r="87" spans="1:8" ht="12.75" hidden="1" customHeight="1" x14ac:dyDescent="0.2">
      <c r="A87" s="18"/>
      <c r="B87" s="9">
        <f t="shared" ref="B87:H87" si="42">IF($A88+$C$12&lt;$C$11,B$46*($C$11-$A88-$C$12),0)</f>
        <v>0</v>
      </c>
      <c r="C87" s="9">
        <f t="shared" si="42"/>
        <v>0</v>
      </c>
      <c r="D87" s="9">
        <f t="shared" si="42"/>
        <v>0</v>
      </c>
      <c r="E87" s="9">
        <f t="shared" si="42"/>
        <v>0</v>
      </c>
      <c r="F87" s="9">
        <f t="shared" si="42"/>
        <v>0</v>
      </c>
      <c r="G87" s="9">
        <f t="shared" si="42"/>
        <v>0</v>
      </c>
      <c r="H87" s="9">
        <f t="shared" si="42"/>
        <v>0</v>
      </c>
    </row>
    <row r="88" spans="1:8" ht="12.75" hidden="1" customHeight="1" x14ac:dyDescent="0.2">
      <c r="A88" s="18">
        <f>$A$38</f>
        <v>15</v>
      </c>
      <c r="B88" s="24">
        <f t="shared" ref="B88:H88" si="43">SUM(B82:B87)</f>
        <v>556.04999999999995</v>
      </c>
      <c r="C88" s="15">
        <f t="shared" si="43"/>
        <v>545.25</v>
      </c>
      <c r="D88" s="15">
        <f t="shared" si="43"/>
        <v>539.85</v>
      </c>
      <c r="E88" s="15">
        <f t="shared" si="43"/>
        <v>635.70000000000005</v>
      </c>
      <c r="F88" s="15">
        <f t="shared" si="43"/>
        <v>780.30000000000007</v>
      </c>
      <c r="G88" s="15">
        <f t="shared" si="43"/>
        <v>924.90000000000009</v>
      </c>
      <c r="H88" s="25">
        <f t="shared" si="43"/>
        <v>1069.5</v>
      </c>
    </row>
    <row r="89" spans="1:8" ht="12.75" hidden="1" customHeight="1" x14ac:dyDescent="0.2">
      <c r="A89" s="18"/>
      <c r="B89" s="21">
        <f t="shared" ref="B89:H89" si="44">($A95+$C$12)*B$46</f>
        <v>102.30000000000001</v>
      </c>
      <c r="C89" s="21">
        <f t="shared" si="44"/>
        <v>511.5</v>
      </c>
      <c r="D89" s="21">
        <f t="shared" si="44"/>
        <v>716.1</v>
      </c>
      <c r="E89" s="21">
        <f t="shared" si="44"/>
        <v>920.7</v>
      </c>
      <c r="F89" s="21">
        <f t="shared" si="44"/>
        <v>1125.3</v>
      </c>
      <c r="G89" s="21">
        <f t="shared" si="44"/>
        <v>1329.9</v>
      </c>
      <c r="H89" s="21">
        <f t="shared" si="44"/>
        <v>1534.5</v>
      </c>
    </row>
    <row r="90" spans="1:8" ht="12.75" hidden="1" customHeight="1" x14ac:dyDescent="0.2">
      <c r="A90" s="18"/>
      <c r="B90" s="8">
        <f>IF($B$19=1,IF($B$46&lt;($C$13*$C$19/100),((($C$13*$C$19/100)-$B$46)*($D$19*$C$10/100))-$E$19,-$E$19),(IF($B$20=1,IF(($A95*B$46)&lt;MAX(MIN($A95, $D$22),$C$10)*$C$13*$C$20/100,MAX(MIN($A95,$D$22),$C$10)*$C$13*$C$20/100-($A95*B$46)-$E$20,-$E$20),0)))</f>
        <v>683.25</v>
      </c>
      <c r="C90" s="8">
        <f>IF($B$19=1,IF($C$46&lt;($C$13*$C$19/100),((($C$13*$C$19/100)-$C$46)*($D$19*$C$10/100))-$E$19,-$E$19),(IF($B$20=1,IF(($A95*C$46)&lt;MAX(MIN($A95, $D$22),$C$10)*$C$13*$C$20/100,MAX(MIN($A95,$D$22),$C$10)*$C$13*$C$20/100-($A95*C$46)-$E$20,-$E$20),0)))</f>
        <v>263.25</v>
      </c>
      <c r="D90" s="8">
        <f>IF($B$19=1,IF($D$46&lt;($C$13*$C$19/100),((($C$13*$C$19/100)-$D$46)*($D$19*$C$10/100))-$E$19,-$E$19),(IF($B$20=1,IF(($A95*D$46)&lt;MAX(MIN($A95, $D$22),$C$10)*$C$13*$C$20/100,MAX(MIN($A95,$D$22),$C$10)*$C$13*$C$20/100-($A95*D$46)-$E$20,-$E$20),0)))</f>
        <v>53.25</v>
      </c>
      <c r="E90" s="8">
        <f>IF($B$19=1,IF($E$46&lt;($C$13*$C$19/100),((($C$13*$C$19/100)-$E$46)*($D$19*$C$10/100))-$E$19,-$E$19),(IF($B$20=1,IF(($A95*$E$46)&lt;MAX(MIN($A95, $D$22),$C$10)*$C$13*$C$20/100,MAX(MIN($A95,$D$22),$C$10)*$C$13*$C$20/100-($A95*$E$46)-$E$20,-$E$20),0)))</f>
        <v>-15</v>
      </c>
      <c r="F90" s="8">
        <f>IF($B$19=1,IF($F$46&lt;($C$13*$C$19/100),((($C$13*$C$19/100)-$F$46)*($D$19*$C$10/100))-$E$19,-$E$19),(IF($B$20=1,IF(($A95*$F$46)&lt;MAX(MIN($A95, $D$22),$C$10)*$C$13*$C$20/100,MAX(MIN($A95,$D$22),$C$10)*$C$13*$C$20/100-($A95*$F$46)-$E$20,-$E$20),0)))</f>
        <v>-15</v>
      </c>
      <c r="G90" s="8">
        <f>IF($B$19=1,IF($G$46&lt;($C$13*$C$19/100),((($C$13*$C$19/100)-$G$46)*($D$19*$C$10/100))-$E$19,-$E$19),(IF($B$20=1,IF(($A95*G$46)&lt;MAX(MIN($A95, $D$22),$C$10)*$C$13*$C$20/100,MAX(MIN($A95,$D$22),$C$10)*$C$13*$C$20/100-($A95*G$46)-$E$20,-$E$20),0)))</f>
        <v>-15</v>
      </c>
      <c r="H90" s="8">
        <f>IF($B$19=1,IF($H$46&lt;($C$13*$C$19/100),((($C$13*$C$19/100)-$H$46)*($D$19*$C$10/100))-$E$19,-$E$19),(IF($B$20=1,IF(($A95*H$46)&lt;MAX(MIN($A95, $D$22),$C$10)*$C$13*$C$20/100,MAX(MIN($A95,$D$22),$C$10)*$C$13*$C$20/100-($A95*H$46)-$E$20,-$E$20),0)))</f>
        <v>-15</v>
      </c>
    </row>
    <row r="91" spans="1:8" ht="12.75" hidden="1" customHeight="1" x14ac:dyDescent="0.2">
      <c r="A91" s="18"/>
      <c r="B91" s="24">
        <f t="shared" ref="B91:H91" si="45">IF($B$23=1,($D$23-$A95)*$D$24*$C$13,0)</f>
        <v>0</v>
      </c>
      <c r="C91" s="15">
        <f t="shared" si="45"/>
        <v>0</v>
      </c>
      <c r="D91" s="15">
        <f t="shared" si="45"/>
        <v>0</v>
      </c>
      <c r="E91" s="15">
        <f t="shared" si="45"/>
        <v>0</v>
      </c>
      <c r="F91" s="15">
        <f t="shared" si="45"/>
        <v>0</v>
      </c>
      <c r="G91" s="15">
        <f t="shared" si="45"/>
        <v>0</v>
      </c>
      <c r="H91" s="25">
        <f t="shared" si="45"/>
        <v>0</v>
      </c>
    </row>
    <row r="92" spans="1:8" ht="12.75" hidden="1" customHeight="1" x14ac:dyDescent="0.2">
      <c r="A92" s="18"/>
      <c r="B92" s="26">
        <f t="shared" ref="B92:H92" si="46">IF($B$25=1,IF($D$25&gt;$A95,$D$24*$C$13*($D$25-$A95-$D$26),$D$24*$C$13*(-$D$26)),0)</f>
        <v>0</v>
      </c>
      <c r="C92" s="9">
        <f t="shared" si="46"/>
        <v>0</v>
      </c>
      <c r="D92" s="9">
        <f t="shared" si="46"/>
        <v>0</v>
      </c>
      <c r="E92" s="9">
        <f t="shared" si="46"/>
        <v>0</v>
      </c>
      <c r="F92" s="9">
        <f t="shared" si="46"/>
        <v>0</v>
      </c>
      <c r="G92" s="9">
        <f t="shared" si="46"/>
        <v>0</v>
      </c>
      <c r="H92" s="27">
        <f t="shared" si="46"/>
        <v>0</v>
      </c>
    </row>
    <row r="93" spans="1:8" ht="12.75" hidden="1" customHeight="1" x14ac:dyDescent="0.2">
      <c r="A93" s="18"/>
      <c r="B93" s="26">
        <f t="shared" ref="B93:H93" si="47">IF($B$27=1,IF($D$27&lt;$A95,$D$24*$C$13*($A95-$D$27-$D$28),$D$24*$C$13*(-$D$28)),0)</f>
        <v>0</v>
      </c>
      <c r="C93" s="9">
        <f t="shared" si="47"/>
        <v>0</v>
      </c>
      <c r="D93" s="9">
        <f t="shared" si="47"/>
        <v>0</v>
      </c>
      <c r="E93" s="9">
        <f t="shared" si="47"/>
        <v>0</v>
      </c>
      <c r="F93" s="9">
        <f t="shared" si="47"/>
        <v>0</v>
      </c>
      <c r="G93" s="9">
        <f t="shared" si="47"/>
        <v>0</v>
      </c>
      <c r="H93" s="27">
        <f t="shared" si="47"/>
        <v>0</v>
      </c>
    </row>
    <row r="94" spans="1:8" ht="12.75" hidden="1" customHeight="1" x14ac:dyDescent="0.2">
      <c r="A94" s="18"/>
      <c r="B94" s="9">
        <f t="shared" ref="B94:H94" si="48">IF($A95+$C$12&lt;$C$11,B$46*($C$11-$A95-$C$12),0)</f>
        <v>0</v>
      </c>
      <c r="C94" s="9">
        <f t="shared" si="48"/>
        <v>0</v>
      </c>
      <c r="D94" s="9">
        <f t="shared" si="48"/>
        <v>0</v>
      </c>
      <c r="E94" s="9">
        <f t="shared" si="48"/>
        <v>0</v>
      </c>
      <c r="F94" s="9">
        <f t="shared" si="48"/>
        <v>0</v>
      </c>
      <c r="G94" s="9">
        <f t="shared" si="48"/>
        <v>0</v>
      </c>
      <c r="H94" s="9">
        <f t="shared" si="48"/>
        <v>0</v>
      </c>
    </row>
    <row r="95" spans="1:8" ht="12.75" hidden="1" customHeight="1" x14ac:dyDescent="0.2">
      <c r="A95" s="18">
        <f>$A$39</f>
        <v>21</v>
      </c>
      <c r="B95" s="28">
        <f t="shared" ref="B95:H95" si="49">SUM(B89:B94)</f>
        <v>785.55</v>
      </c>
      <c r="C95" s="29">
        <f t="shared" si="49"/>
        <v>774.75</v>
      </c>
      <c r="D95" s="29">
        <f t="shared" si="49"/>
        <v>769.35</v>
      </c>
      <c r="E95" s="29">
        <f t="shared" si="49"/>
        <v>905.7</v>
      </c>
      <c r="F95" s="29">
        <f t="shared" si="49"/>
        <v>1110.3</v>
      </c>
      <c r="G95" s="29">
        <f t="shared" si="49"/>
        <v>1314.9</v>
      </c>
      <c r="H95" s="30">
        <f t="shared" si="49"/>
        <v>1519.5</v>
      </c>
    </row>
    <row r="96" spans="1:8" ht="12.75" hidden="1" customHeight="1" x14ac:dyDescent="0.2"/>
    <row r="97" spans="4:10" ht="12.75" hidden="1" customHeight="1" x14ac:dyDescent="0.2"/>
    <row r="98" spans="4:10" hidden="1" x14ac:dyDescent="0.2"/>
    <row r="100" spans="4:10" x14ac:dyDescent="0.2">
      <c r="D100" s="15"/>
      <c r="E100" s="15"/>
      <c r="F100" s="15"/>
      <c r="G100" s="15"/>
      <c r="H100" s="15"/>
      <c r="I100" s="15"/>
      <c r="J100" s="15"/>
    </row>
  </sheetData>
  <sheetProtection algorithmName="SHA-512" hashValue="z17NlTg5akwKLBboYC4HrsDePkDxx/bFDQYFuXADVpak5e4z+VtYpIQq8OiKkuAOnI+ojvYHkQMBoL/z3zDQvg==" saltValue="cyQ2rqD66ZL/sGtDqhptYQ==" spinCount="100000" sheet="1" objects="1" scenarios="1"/>
  <conditionalFormatting sqref="B33:H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93" fitToHeight="0" orientation="portrait" r:id="rId1"/>
  <headerFooter alignWithMargins="0">
    <oddFooter>&amp;CPrepared on &amp;D</oddFooter>
  </headerFooter>
  <rowBreaks count="1" manualBreakCount="1">
    <brk id="4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087"/>
    <pageSetUpPr fitToPage="1"/>
  </sheetPr>
  <dimension ref="A2:J100"/>
  <sheetViews>
    <sheetView zoomScaleNormal="100" workbookViewId="0">
      <selection activeCell="J35" sqref="J35"/>
    </sheetView>
  </sheetViews>
  <sheetFormatPr baseColWidth="10" defaultColWidth="9.1640625" defaultRowHeight="16" x14ac:dyDescent="0.2"/>
  <cols>
    <col min="1" max="1" width="22" style="1" customWidth="1"/>
    <col min="2" max="8" width="9.6640625" style="1" customWidth="1"/>
    <col min="9" max="9" width="9.1640625" style="1"/>
    <col min="10" max="10" width="10" style="1" customWidth="1"/>
    <col min="11" max="16384" width="9.1640625" style="1"/>
  </cols>
  <sheetData>
    <row r="2" spans="1:8" ht="20" x14ac:dyDescent="0.2">
      <c r="B2" s="101"/>
      <c r="C2" s="101"/>
      <c r="D2" s="101"/>
      <c r="E2" s="101"/>
    </row>
    <row r="3" spans="1:8" ht="20" x14ac:dyDescent="0.2">
      <c r="A3" s="124" t="s">
        <v>43</v>
      </c>
      <c r="B3" s="124"/>
      <c r="C3" s="124"/>
      <c r="D3" s="124"/>
      <c r="E3" s="148"/>
    </row>
    <row r="4" spans="1:8" ht="20" x14ac:dyDescent="0.2">
      <c r="A4" s="101"/>
      <c r="B4" s="101"/>
      <c r="C4" s="101"/>
      <c r="D4" s="101"/>
      <c r="E4" s="101"/>
    </row>
    <row r="6" spans="1:8" ht="17" thickBot="1" x14ac:dyDescent="0.25"/>
    <row r="7" spans="1:8" ht="17" thickBot="1" x14ac:dyDescent="0.25">
      <c r="A7" s="43" t="s">
        <v>44</v>
      </c>
      <c r="B7" s="108"/>
      <c r="C7" s="109"/>
      <c r="D7" s="17"/>
      <c r="E7" s="17"/>
      <c r="F7" s="17"/>
      <c r="G7" s="17"/>
      <c r="H7" s="17"/>
    </row>
    <row r="8" spans="1:8" ht="17" thickBot="1" x14ac:dyDescent="0.25"/>
    <row r="9" spans="1:8" x14ac:dyDescent="0.2">
      <c r="A9" s="98" t="s">
        <v>22</v>
      </c>
      <c r="B9" s="99"/>
      <c r="C9" s="100"/>
      <c r="E9" s="2"/>
      <c r="F9" s="2"/>
      <c r="G9" s="2"/>
    </row>
    <row r="10" spans="1:8" x14ac:dyDescent="0.2">
      <c r="A10" s="44" t="s">
        <v>37</v>
      </c>
      <c r="B10" s="3"/>
      <c r="C10" s="80">
        <v>6.6</v>
      </c>
      <c r="D10" s="4"/>
      <c r="E10" s="2"/>
      <c r="F10" s="2"/>
      <c r="G10" s="2"/>
    </row>
    <row r="11" spans="1:8" x14ac:dyDescent="0.2">
      <c r="A11" s="45" t="s">
        <v>0</v>
      </c>
      <c r="C11" s="81">
        <v>3.9</v>
      </c>
      <c r="D11" s="5"/>
      <c r="E11" s="2"/>
      <c r="F11" s="2"/>
      <c r="G11" s="2"/>
    </row>
    <row r="12" spans="1:8" x14ac:dyDescent="0.2">
      <c r="A12" s="45" t="s">
        <v>38</v>
      </c>
      <c r="C12" s="81">
        <v>-0.52</v>
      </c>
      <c r="D12" s="5"/>
      <c r="E12" s="2"/>
      <c r="F12" s="2"/>
      <c r="G12" s="2"/>
    </row>
    <row r="13" spans="1:8" ht="17" thickBot="1" x14ac:dyDescent="0.25">
      <c r="A13" s="46" t="s">
        <v>6</v>
      </c>
      <c r="B13" s="47"/>
      <c r="C13" s="82">
        <v>51</v>
      </c>
      <c r="D13" s="5"/>
    </row>
    <row r="14" spans="1:8" ht="17" thickBot="1" x14ac:dyDescent="0.25"/>
    <row r="15" spans="1:8" ht="16" customHeight="1" x14ac:dyDescent="0.2">
      <c r="A15" s="98" t="s">
        <v>23</v>
      </c>
      <c r="B15" s="99"/>
      <c r="C15" s="99"/>
      <c r="D15" s="99"/>
      <c r="E15" s="100"/>
      <c r="G15" s="142" t="s">
        <v>118</v>
      </c>
      <c r="H15" s="143"/>
    </row>
    <row r="16" spans="1:8" ht="15.75" customHeight="1" x14ac:dyDescent="0.2">
      <c r="A16" s="44"/>
      <c r="B16" s="37"/>
      <c r="C16" s="38" t="s">
        <v>3</v>
      </c>
      <c r="D16" s="38" t="s">
        <v>5</v>
      </c>
      <c r="E16" s="48"/>
      <c r="G16" s="139"/>
      <c r="H16" s="140"/>
    </row>
    <row r="17" spans="1:10" x14ac:dyDescent="0.2">
      <c r="A17" s="45"/>
      <c r="B17" s="17" t="s">
        <v>1</v>
      </c>
      <c r="C17" s="39" t="s">
        <v>4</v>
      </c>
      <c r="D17" s="39" t="s">
        <v>4</v>
      </c>
      <c r="E17" s="49"/>
      <c r="G17" s="44" t="s">
        <v>36</v>
      </c>
      <c r="H17" s="55"/>
      <c r="I17" s="6"/>
    </row>
    <row r="18" spans="1:10" x14ac:dyDescent="0.2">
      <c r="A18" s="45"/>
      <c r="B18" s="17" t="s">
        <v>2</v>
      </c>
      <c r="C18" s="39" t="s">
        <v>7</v>
      </c>
      <c r="D18" s="39" t="s">
        <v>7</v>
      </c>
      <c r="E18" s="78" t="s">
        <v>27</v>
      </c>
      <c r="G18" s="45" t="s">
        <v>8</v>
      </c>
      <c r="H18" s="93">
        <v>6.6</v>
      </c>
      <c r="I18" s="7"/>
    </row>
    <row r="19" spans="1:10" x14ac:dyDescent="0.2">
      <c r="A19" s="45" t="s">
        <v>28</v>
      </c>
      <c r="B19" s="83">
        <v>0</v>
      </c>
      <c r="C19" s="84">
        <v>70</v>
      </c>
      <c r="D19" s="84">
        <v>100</v>
      </c>
      <c r="E19" s="85">
        <v>10</v>
      </c>
      <c r="F19" s="144" t="s">
        <v>26</v>
      </c>
      <c r="G19" s="45" t="s">
        <v>12</v>
      </c>
      <c r="H19" s="94">
        <v>51</v>
      </c>
    </row>
    <row r="20" spans="1:10" x14ac:dyDescent="0.2">
      <c r="A20" s="45" t="s">
        <v>29</v>
      </c>
      <c r="B20" s="83">
        <v>1</v>
      </c>
      <c r="C20" s="84">
        <v>70</v>
      </c>
      <c r="D20" s="42" t="s">
        <v>31</v>
      </c>
      <c r="E20" s="85">
        <v>15</v>
      </c>
      <c r="F20" s="144" t="s">
        <v>26</v>
      </c>
      <c r="G20" s="45" t="s">
        <v>13</v>
      </c>
      <c r="H20" s="56">
        <f>(H18+$C$12)*H19</f>
        <v>310.08</v>
      </c>
    </row>
    <row r="21" spans="1:10" x14ac:dyDescent="0.2">
      <c r="A21" s="45" t="s">
        <v>30</v>
      </c>
      <c r="B21" s="86">
        <v>0</v>
      </c>
      <c r="D21" s="17"/>
      <c r="E21" s="51"/>
      <c r="G21" s="45" t="s">
        <v>32</v>
      </c>
      <c r="H21" s="57">
        <f>IF($B$19=1,IF(H19&lt;($C$13*$C$19/100),((($C$13*$C$19/100)-H19)*($D$19*$C$10/100))-$E$19,-$E$19),(IF($B$20=1,IF((H18*H19)&lt;MAX(MIN(H18, $D$22),$C$10)*$C$13*$C$20/100,MAX(MIN(H18,$D$22),$C$10)*$C$13*$C$20/100-(H18*H19)-$E$20,-$E$20),0)))</f>
        <v>-15</v>
      </c>
      <c r="I21" s="9"/>
    </row>
    <row r="22" spans="1:10" x14ac:dyDescent="0.2">
      <c r="A22" s="45"/>
      <c r="B22" s="10" t="s">
        <v>24</v>
      </c>
      <c r="C22" s="11"/>
      <c r="D22" s="96">
        <f>IF(B21=1,C10,C10*2)</f>
        <v>13.2</v>
      </c>
      <c r="E22" s="52"/>
      <c r="G22" s="45" t="s">
        <v>11</v>
      </c>
      <c r="H22" s="58">
        <f>IF($B$23=1,($D$23-H18)*$D$24*$C$13,0)</f>
        <v>0</v>
      </c>
      <c r="I22" s="9"/>
    </row>
    <row r="23" spans="1:10" x14ac:dyDescent="0.2">
      <c r="A23" s="44" t="s">
        <v>16</v>
      </c>
      <c r="B23" s="87">
        <v>0</v>
      </c>
      <c r="C23" s="3" t="s">
        <v>8</v>
      </c>
      <c r="D23" s="89">
        <v>6</v>
      </c>
      <c r="E23" s="53"/>
      <c r="G23" s="45" t="s">
        <v>19</v>
      </c>
      <c r="H23" s="57">
        <f>IF($B$25=1,IF($D$25&gt;H18,$D$24*$C$13*($D$25-H18-$D$26),$D$24*$C$13*(-$D$26)),0)</f>
        <v>0</v>
      </c>
    </row>
    <row r="24" spans="1:10" x14ac:dyDescent="0.2">
      <c r="A24" s="45"/>
      <c r="B24" s="12"/>
      <c r="C24" s="1" t="s">
        <v>14</v>
      </c>
      <c r="D24" s="90">
        <v>0.7</v>
      </c>
      <c r="E24" s="53"/>
      <c r="G24" s="45" t="s">
        <v>20</v>
      </c>
      <c r="H24" s="57">
        <f>IF($B$27=1,IF($D$27&lt;H18,$D$24*$C$13*(H18-$D$27-$D$28),$D$24*$C$13*(-$D$28)),0)</f>
        <v>0</v>
      </c>
    </row>
    <row r="25" spans="1:10" x14ac:dyDescent="0.2">
      <c r="A25" s="45" t="s">
        <v>17</v>
      </c>
      <c r="B25" s="88">
        <v>0</v>
      </c>
      <c r="C25" s="1" t="s">
        <v>9</v>
      </c>
      <c r="D25" s="91">
        <v>5</v>
      </c>
      <c r="E25" s="53"/>
      <c r="G25" s="45" t="s">
        <v>15</v>
      </c>
      <c r="H25" s="57">
        <f>IF(H18+$C$12&lt;$C$11,H19*($C$11-H18-$C$12),0)</f>
        <v>0</v>
      </c>
    </row>
    <row r="26" spans="1:10" x14ac:dyDescent="0.2">
      <c r="A26" s="45"/>
      <c r="C26" s="1" t="s">
        <v>10</v>
      </c>
      <c r="D26" s="91">
        <v>0.3</v>
      </c>
      <c r="E26" s="53"/>
      <c r="G26" s="59" t="s">
        <v>21</v>
      </c>
      <c r="H26" s="60">
        <f>SUM(H20:H25)</f>
        <v>295.08</v>
      </c>
      <c r="I26" s="13"/>
    </row>
    <row r="27" spans="1:10" x14ac:dyDescent="0.2">
      <c r="A27" s="45" t="s">
        <v>18</v>
      </c>
      <c r="B27" s="88">
        <v>0</v>
      </c>
      <c r="C27" s="1" t="s">
        <v>9</v>
      </c>
      <c r="D27" s="91">
        <v>9</v>
      </c>
      <c r="E27" s="53"/>
      <c r="G27" s="61" t="s">
        <v>33</v>
      </c>
      <c r="H27" s="95">
        <v>445</v>
      </c>
      <c r="I27" s="13"/>
    </row>
    <row r="28" spans="1:10" ht="17" thickBot="1" x14ac:dyDescent="0.25">
      <c r="A28" s="46"/>
      <c r="B28" s="47"/>
      <c r="C28" s="47" t="s">
        <v>10</v>
      </c>
      <c r="D28" s="92">
        <v>0.05</v>
      </c>
      <c r="E28" s="54"/>
      <c r="G28" s="62" t="s">
        <v>34</v>
      </c>
      <c r="H28" s="79">
        <f>H26-H27</f>
        <v>-149.92000000000002</v>
      </c>
      <c r="I28" s="13"/>
    </row>
    <row r="29" spans="1:10" ht="17" thickBot="1" x14ac:dyDescent="0.25"/>
    <row r="30" spans="1:10" x14ac:dyDescent="0.2">
      <c r="A30" s="110" t="s">
        <v>35</v>
      </c>
      <c r="B30" s="111"/>
      <c r="C30" s="111"/>
      <c r="D30" s="111"/>
      <c r="E30" s="111"/>
      <c r="F30" s="111"/>
      <c r="G30" s="111"/>
      <c r="H30" s="112"/>
    </row>
    <row r="31" spans="1:10" x14ac:dyDescent="0.2">
      <c r="A31" s="73" t="s">
        <v>21</v>
      </c>
      <c r="B31" s="132" t="s">
        <v>3</v>
      </c>
      <c r="C31" s="133"/>
      <c r="D31" s="133"/>
      <c r="E31" s="133"/>
      <c r="F31" s="133"/>
      <c r="G31" s="133"/>
      <c r="H31" s="134"/>
      <c r="J31" s="14"/>
    </row>
    <row r="32" spans="1:10" ht="17" thickBot="1" x14ac:dyDescent="0.25">
      <c r="A32" s="74" t="s">
        <v>5</v>
      </c>
      <c r="B32" s="31">
        <v>5</v>
      </c>
      <c r="C32" s="31">
        <v>15</v>
      </c>
      <c r="D32" s="31">
        <v>30</v>
      </c>
      <c r="E32" s="31">
        <v>45</v>
      </c>
      <c r="F32" s="31">
        <v>60</v>
      </c>
      <c r="G32" s="31">
        <v>70</v>
      </c>
      <c r="H32" s="36">
        <v>80</v>
      </c>
      <c r="J32" s="15"/>
    </row>
    <row r="33" spans="1:10" x14ac:dyDescent="0.2">
      <c r="A33" s="75">
        <v>4</v>
      </c>
      <c r="B33" s="41">
        <f t="shared" ref="B33:H33" si="0">B53-$H$27</f>
        <v>-224.88000000000002</v>
      </c>
      <c r="C33" s="41">
        <f t="shared" si="0"/>
        <v>-225.88</v>
      </c>
      <c r="D33" s="41">
        <f t="shared" si="0"/>
        <v>-227.38000000000002</v>
      </c>
      <c r="E33" s="41">
        <f t="shared" si="0"/>
        <v>-228.88000000000002</v>
      </c>
      <c r="F33" s="41">
        <f t="shared" si="0"/>
        <v>-226</v>
      </c>
      <c r="G33" s="41">
        <f t="shared" si="0"/>
        <v>-187</v>
      </c>
      <c r="H33" s="69">
        <f t="shared" si="0"/>
        <v>-148</v>
      </c>
    </row>
    <row r="34" spans="1:10" x14ac:dyDescent="0.2">
      <c r="A34" s="75">
        <v>5</v>
      </c>
      <c r="B34" s="41">
        <f t="shared" ref="B34:H34" si="1">B60-$H$27</f>
        <v>-226.98000000000002</v>
      </c>
      <c r="C34" s="41">
        <f t="shared" si="1"/>
        <v>-232.18</v>
      </c>
      <c r="D34" s="41">
        <f t="shared" si="1"/>
        <v>-239.98000000000002</v>
      </c>
      <c r="E34" s="41">
        <f t="shared" si="1"/>
        <v>-247.78</v>
      </c>
      <c r="F34" s="41">
        <f t="shared" si="1"/>
        <v>-191.2</v>
      </c>
      <c r="G34" s="41">
        <f t="shared" si="1"/>
        <v>-146.39999999999998</v>
      </c>
      <c r="H34" s="69">
        <f t="shared" si="1"/>
        <v>-101.59999999999997</v>
      </c>
    </row>
    <row r="35" spans="1:10" x14ac:dyDescent="0.2">
      <c r="A35" s="75">
        <v>6</v>
      </c>
      <c r="B35" s="41">
        <f t="shared" ref="B35:H35" si="2">B67-$H$27</f>
        <v>-226.98000000000002</v>
      </c>
      <c r="C35" s="41">
        <f t="shared" si="2"/>
        <v>-232.18</v>
      </c>
      <c r="D35" s="41">
        <f t="shared" si="2"/>
        <v>-239.98000000000002</v>
      </c>
      <c r="E35" s="41">
        <f t="shared" si="2"/>
        <v>-213.39999999999998</v>
      </c>
      <c r="F35" s="41">
        <f t="shared" si="2"/>
        <v>-131.19999999999999</v>
      </c>
      <c r="G35" s="41">
        <f t="shared" si="2"/>
        <v>-76.399999999999977</v>
      </c>
      <c r="H35" s="69">
        <f t="shared" si="2"/>
        <v>-21.599999999999966</v>
      </c>
    </row>
    <row r="36" spans="1:10" x14ac:dyDescent="0.2">
      <c r="A36" s="75">
        <v>7</v>
      </c>
      <c r="B36" s="41">
        <f t="shared" ref="B36:H36" si="3">B74-$H$27</f>
        <v>-212.7</v>
      </c>
      <c r="C36" s="41">
        <f t="shared" si="3"/>
        <v>-217.89999999999998</v>
      </c>
      <c r="D36" s="41">
        <f t="shared" si="3"/>
        <v>-225.7</v>
      </c>
      <c r="E36" s="41">
        <f t="shared" si="3"/>
        <v>-168.39999999999998</v>
      </c>
      <c r="F36" s="41">
        <f t="shared" si="3"/>
        <v>-71.199999999999989</v>
      </c>
      <c r="G36" s="41">
        <f t="shared" si="3"/>
        <v>-6.3999999999999773</v>
      </c>
      <c r="H36" s="69">
        <f t="shared" si="3"/>
        <v>58.400000000000091</v>
      </c>
    </row>
    <row r="37" spans="1:10" x14ac:dyDescent="0.2">
      <c r="A37" s="75">
        <v>8</v>
      </c>
      <c r="B37" s="41">
        <f t="shared" ref="B37:H37" si="4">B81-$H$27</f>
        <v>-177</v>
      </c>
      <c r="C37" s="41">
        <f t="shared" si="4"/>
        <v>-182.2</v>
      </c>
      <c r="D37" s="41">
        <f t="shared" si="4"/>
        <v>-189.99999999999997</v>
      </c>
      <c r="E37" s="41">
        <f t="shared" si="4"/>
        <v>-123.39999999999998</v>
      </c>
      <c r="F37" s="41">
        <f t="shared" si="4"/>
        <v>-11.199999999999989</v>
      </c>
      <c r="G37" s="41">
        <f t="shared" si="4"/>
        <v>63.600000000000023</v>
      </c>
      <c r="H37" s="69">
        <f t="shared" si="4"/>
        <v>138.40000000000009</v>
      </c>
    </row>
    <row r="38" spans="1:10" x14ac:dyDescent="0.2">
      <c r="A38" s="75">
        <v>12</v>
      </c>
      <c r="B38" s="41">
        <f t="shared" ref="B38:H38" si="5">B88-$H$27</f>
        <v>-34.200000000000045</v>
      </c>
      <c r="C38" s="41">
        <f t="shared" si="5"/>
        <v>-39.399999999999977</v>
      </c>
      <c r="D38" s="41">
        <f t="shared" si="5"/>
        <v>-47.199999999999989</v>
      </c>
      <c r="E38" s="41">
        <f t="shared" si="5"/>
        <v>56.600000000000023</v>
      </c>
      <c r="F38" s="41">
        <f t="shared" si="5"/>
        <v>228.80000000000007</v>
      </c>
      <c r="G38" s="41">
        <f t="shared" si="5"/>
        <v>343.6</v>
      </c>
      <c r="H38" s="69">
        <f t="shared" si="5"/>
        <v>458.40000000000009</v>
      </c>
    </row>
    <row r="39" spans="1:10" ht="17" thickBot="1" x14ac:dyDescent="0.25">
      <c r="A39" s="76">
        <v>15</v>
      </c>
      <c r="B39" s="71">
        <f t="shared" ref="B39:H39" si="6">B95-$H$27</f>
        <v>8.6399999999999864</v>
      </c>
      <c r="C39" s="71">
        <f t="shared" si="6"/>
        <v>3.4399999999999409</v>
      </c>
      <c r="D39" s="71">
        <f t="shared" si="6"/>
        <v>-4.3600000000000136</v>
      </c>
      <c r="E39" s="71">
        <f t="shared" si="6"/>
        <v>191.60000000000002</v>
      </c>
      <c r="F39" s="71">
        <f t="shared" si="6"/>
        <v>408.80000000000007</v>
      </c>
      <c r="G39" s="71">
        <f t="shared" si="6"/>
        <v>553.6</v>
      </c>
      <c r="H39" s="72">
        <f t="shared" si="6"/>
        <v>698.40000000000009</v>
      </c>
    </row>
    <row r="40" spans="1:10" x14ac:dyDescent="0.2">
      <c r="B40" s="9"/>
      <c r="C40" s="9"/>
      <c r="D40" s="9"/>
    </row>
    <row r="41" spans="1:10" x14ac:dyDescent="0.2">
      <c r="B41" s="9"/>
      <c r="C41" s="9"/>
      <c r="D41" s="9"/>
    </row>
    <row r="42" spans="1:10" x14ac:dyDescent="0.2">
      <c r="B42" s="9"/>
      <c r="C42" s="9"/>
      <c r="D42" s="9"/>
    </row>
    <row r="43" spans="1:10" hidden="1" x14ac:dyDescent="0.2">
      <c r="B43" s="9"/>
      <c r="C43" s="9"/>
      <c r="D43" s="9"/>
    </row>
    <row r="44" spans="1:10" ht="12.75" hidden="1" customHeight="1" x14ac:dyDescent="0.2">
      <c r="A44" s="16"/>
      <c r="B44" s="16"/>
      <c r="C44" s="16"/>
      <c r="D44" s="16"/>
      <c r="E44" s="16"/>
      <c r="F44" s="16"/>
      <c r="G44" s="16"/>
      <c r="H44" s="16"/>
      <c r="J44" s="16"/>
    </row>
    <row r="45" spans="1:10" ht="12.75" hidden="1" customHeight="1" x14ac:dyDescent="0.2">
      <c r="A45" s="17"/>
      <c r="B45" s="18" t="s">
        <v>3</v>
      </c>
      <c r="C45" s="14"/>
      <c r="D45" s="14"/>
      <c r="E45" s="14"/>
      <c r="F45" s="14"/>
      <c r="G45" s="14"/>
      <c r="H45" s="14"/>
      <c r="J45" s="14"/>
    </row>
    <row r="46" spans="1:10" ht="12.75" hidden="1" customHeight="1" x14ac:dyDescent="0.2">
      <c r="A46" s="19" t="s">
        <v>5</v>
      </c>
      <c r="B46" s="20">
        <f t="shared" ref="B46:H46" si="7">B32</f>
        <v>5</v>
      </c>
      <c r="C46" s="14">
        <f t="shared" si="7"/>
        <v>15</v>
      </c>
      <c r="D46" s="14">
        <f t="shared" si="7"/>
        <v>30</v>
      </c>
      <c r="E46" s="14">
        <f t="shared" si="7"/>
        <v>45</v>
      </c>
      <c r="F46" s="14">
        <f t="shared" si="7"/>
        <v>60</v>
      </c>
      <c r="G46" s="14">
        <f t="shared" si="7"/>
        <v>70</v>
      </c>
      <c r="H46" s="14">
        <f t="shared" si="7"/>
        <v>80</v>
      </c>
      <c r="J46" s="15"/>
    </row>
    <row r="47" spans="1:10" ht="12.75" hidden="1" customHeight="1" x14ac:dyDescent="0.2">
      <c r="A47" s="19"/>
      <c r="B47" s="21">
        <f t="shared" ref="B47:H47" si="8">($A53+$C$12)*B$46</f>
        <v>17.399999999999999</v>
      </c>
      <c r="C47" s="21">
        <f t="shared" si="8"/>
        <v>52.2</v>
      </c>
      <c r="D47" s="21">
        <f t="shared" si="8"/>
        <v>104.4</v>
      </c>
      <c r="E47" s="21">
        <f t="shared" si="8"/>
        <v>156.6</v>
      </c>
      <c r="F47" s="21">
        <f t="shared" si="8"/>
        <v>208.8</v>
      </c>
      <c r="G47" s="21">
        <f t="shared" si="8"/>
        <v>243.6</v>
      </c>
      <c r="H47" s="21">
        <f t="shared" si="8"/>
        <v>278.39999999999998</v>
      </c>
      <c r="J47" s="9"/>
    </row>
    <row r="48" spans="1:10" ht="12.75" hidden="1" customHeight="1" x14ac:dyDescent="0.2">
      <c r="A48" s="19"/>
      <c r="B48" s="8">
        <f>IF($B$19=1,IF($B$46&lt;($C$13*$C$19/100),((($C$13*$C$19/100)-$B$46)*($D$19*$C$10/100))-$E$19,-$E$19),(IF($B$20=1,IF(($A53*B$46)&lt;MAX(MIN($A53, $D$22),$C$10)*$C$13*$C$20/100,MAX(MIN($A53,$D$22),$C$10)*$C$13*$C$20/100-($A53*B$46)-$E$20,-$E$20),0)))</f>
        <v>200.61999999999998</v>
      </c>
      <c r="C48" s="8">
        <f>IF($B$19=1,IF($C$46&lt;($C$13*$C$19/100),((($C$13*$C$19/100)-$C$46)*($D$19*$C$10/100))-$E$19,-$E$19),(IF($B$20=1,IF(($A53*C$46)&lt;MAX(MIN($A53, $D$22),$C$10)*$C$13*$C$20/100,MAX(MIN($A53,$D$22),$C$10)*$C$13*$C$20/100-($A53*C$46)-$E$20,-$E$20),0)))</f>
        <v>160.61999999999998</v>
      </c>
      <c r="D48" s="8">
        <f>IF($B$19=1,IF($D$46&lt;($C$13*$C$19/100),((($C$13*$C$19/100)-$D$46)*($D$19*$C$10/100))-$E$19,-$E$19),(IF($B$20=1,IF(($A53*D$46)&lt;MAX(MIN($A53, $D$22),$C$10)*$C$13*$C$20/100,MAX(MIN($A53,$D$22),$C$10)*$C$13*$C$20/100-($A53*D$46)-$E$20,-$E$20),0)))</f>
        <v>100.61999999999998</v>
      </c>
      <c r="E48" s="8">
        <f>IF($B$19=1,IF($E$46&lt;($C$13*$C$19/100),((($C$13*$C$19/100)-$E$46)*($D$19*$C$10/100))-$E$19,-$E$19),(IF($B$20=1,IF(($A53*$E$46)&lt;MAX(MIN($A53, $D$22),$C$10)*$C$13*$C$20/100,MAX(MIN($A53,$D$22),$C$10)*$C$13*$C$20/100-($A53*$E$46)-$E$20,-$E$20),0)))</f>
        <v>40.619999999999976</v>
      </c>
      <c r="F48" s="8">
        <f>IF($B$19=1,IF($F$46&lt;($C$13*$C$19/100),((($C$13*$C$19/100)-$F$46)*($D$19*$C$10/100))-$E$19,-$E$19),(IF($B$20=1,IF(($A53*$F$46)&lt;MAX(MIN($A53, $D$22),$C$10)*$C$13*$C$20/100,MAX(MIN($A53,$D$22),$C$10)*$C$13*$C$20/100-($A53*$F$46)-$E$20,-$E$20),0)))</f>
        <v>-15</v>
      </c>
      <c r="G48" s="8">
        <f>IF($B$19=1,IF($G$46&lt;($C$13*$C$19/100),((($C$13*$C$19/100)-$G$46)*($D$19*$C$10/100))-$E$19,-$E$19),(IF($B$20=1,IF(($A53*G$46)&lt;MAX(MIN($A53, $D$22),$C$10)*$C$13*$C$20/100,MAX(MIN($A53,$D$22),$C$10)*$C$13*$C$20/100-($A53*G$46)-$E$20,-$E$20),0)))</f>
        <v>-15</v>
      </c>
      <c r="H48" s="8">
        <f>IF($B$19=1,IF($H$46&lt;($C$13*$C$19/100),((($C$13*$C$19/100)-$H$46)*($D$19*$C$10/100))-$E$19,-$E$19),(IF($B$20=1,IF(($A53*H$46)&lt;MAX(MIN($A53, $D$22),$C$10)*$C$13*$C$20/100,MAX(MIN($A53,$D$22),$C$10)*$C$13*$C$20/100-($A53*H$46)-$E$20,-$E$20),0)))</f>
        <v>-15</v>
      </c>
      <c r="J48" s="9"/>
    </row>
    <row r="49" spans="1:10" ht="12.75" hidden="1" customHeight="1" x14ac:dyDescent="0.2">
      <c r="A49" s="19"/>
      <c r="B49" s="15">
        <f t="shared" ref="B49:H49" si="9">IF($B$23=1,($D$23-$A53)*$D$24*$C$13,0)</f>
        <v>0</v>
      </c>
      <c r="C49" s="15">
        <f t="shared" si="9"/>
        <v>0</v>
      </c>
      <c r="D49" s="15">
        <f t="shared" si="9"/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J49" s="9"/>
    </row>
    <row r="50" spans="1:10" ht="12.75" hidden="1" customHeight="1" x14ac:dyDescent="0.2">
      <c r="A50" s="19"/>
      <c r="B50" s="9">
        <f t="shared" ref="B50:H50" si="10">IF($B$25=1,IF($D$25&gt;$A53,$D$24*$C$13*($D$25-$A53-$D$26),$D$24*$C$13*(-$D$26)),0)</f>
        <v>0</v>
      </c>
      <c r="C50" s="9">
        <f t="shared" si="10"/>
        <v>0</v>
      </c>
      <c r="D50" s="9">
        <f t="shared" si="10"/>
        <v>0</v>
      </c>
      <c r="E50" s="9">
        <f t="shared" si="10"/>
        <v>0</v>
      </c>
      <c r="F50" s="9">
        <f t="shared" si="10"/>
        <v>0</v>
      </c>
      <c r="G50" s="9">
        <f t="shared" si="10"/>
        <v>0</v>
      </c>
      <c r="H50" s="9">
        <f t="shared" si="10"/>
        <v>0</v>
      </c>
      <c r="J50" s="9"/>
    </row>
    <row r="51" spans="1:10" ht="12.75" hidden="1" customHeight="1" x14ac:dyDescent="0.2">
      <c r="A51" s="19"/>
      <c r="B51" s="9">
        <f t="shared" ref="B51:H51" si="11">IF($B$27=1,IF($D$27&lt;$A53,$D$24*$C$13*($A53-$D$27-$D$28),$D$24*$C$13*(-$D$28)),0)</f>
        <v>0</v>
      </c>
      <c r="C51" s="9">
        <f t="shared" si="11"/>
        <v>0</v>
      </c>
      <c r="D51" s="9">
        <f t="shared" si="11"/>
        <v>0</v>
      </c>
      <c r="E51" s="9">
        <f t="shared" si="11"/>
        <v>0</v>
      </c>
      <c r="F51" s="9">
        <f t="shared" si="11"/>
        <v>0</v>
      </c>
      <c r="G51" s="9">
        <f t="shared" si="11"/>
        <v>0</v>
      </c>
      <c r="H51" s="9">
        <f t="shared" si="11"/>
        <v>0</v>
      </c>
      <c r="J51" s="9"/>
    </row>
    <row r="52" spans="1:10" ht="12.75" hidden="1" customHeight="1" x14ac:dyDescent="0.2">
      <c r="A52" s="19"/>
      <c r="B52" s="9">
        <f t="shared" ref="B52:H52" si="12">IF($A53+$C$12&lt;$C$11,B$46*($C$11-$A53-$C$12),0)</f>
        <v>2.0999999999999996</v>
      </c>
      <c r="C52" s="9">
        <f t="shared" si="12"/>
        <v>6.2999999999999989</v>
      </c>
      <c r="D52" s="9">
        <f t="shared" si="12"/>
        <v>12.599999999999998</v>
      </c>
      <c r="E52" s="9">
        <f t="shared" si="12"/>
        <v>18.899999999999999</v>
      </c>
      <c r="F52" s="9">
        <f t="shared" si="12"/>
        <v>25.199999999999996</v>
      </c>
      <c r="G52" s="9">
        <f t="shared" si="12"/>
        <v>29.399999999999995</v>
      </c>
      <c r="H52" s="9">
        <f t="shared" si="12"/>
        <v>33.599999999999994</v>
      </c>
      <c r="J52" s="15"/>
    </row>
    <row r="53" spans="1:10" ht="12.75" hidden="1" customHeight="1" x14ac:dyDescent="0.2">
      <c r="A53" s="18">
        <f>$A$33</f>
        <v>4</v>
      </c>
      <c r="B53" s="22">
        <f t="shared" ref="B53:H53" si="13">SUM(B47:B52)</f>
        <v>220.11999999999998</v>
      </c>
      <c r="C53" s="21">
        <f t="shared" si="13"/>
        <v>219.12</v>
      </c>
      <c r="D53" s="21">
        <f t="shared" si="13"/>
        <v>217.61999999999998</v>
      </c>
      <c r="E53" s="21">
        <f t="shared" si="13"/>
        <v>216.11999999999998</v>
      </c>
      <c r="F53" s="21">
        <f t="shared" si="13"/>
        <v>219</v>
      </c>
      <c r="G53" s="21">
        <f t="shared" si="13"/>
        <v>258</v>
      </c>
      <c r="H53" s="23">
        <f t="shared" si="13"/>
        <v>297</v>
      </c>
    </row>
    <row r="54" spans="1:10" ht="12.75" hidden="1" customHeight="1" x14ac:dyDescent="0.2">
      <c r="A54" s="18"/>
      <c r="B54" s="21">
        <f t="shared" ref="B54:H54" si="14">($A60+$C$12)*B$46</f>
        <v>22.400000000000002</v>
      </c>
      <c r="C54" s="21">
        <f t="shared" si="14"/>
        <v>67.2</v>
      </c>
      <c r="D54" s="21">
        <f t="shared" si="14"/>
        <v>134.4</v>
      </c>
      <c r="E54" s="21">
        <f t="shared" si="14"/>
        <v>201.60000000000002</v>
      </c>
      <c r="F54" s="21">
        <f t="shared" si="14"/>
        <v>268.8</v>
      </c>
      <c r="G54" s="21">
        <f t="shared" si="14"/>
        <v>313.60000000000002</v>
      </c>
      <c r="H54" s="21">
        <f t="shared" si="14"/>
        <v>358.40000000000003</v>
      </c>
    </row>
    <row r="55" spans="1:10" ht="12.75" hidden="1" customHeight="1" x14ac:dyDescent="0.2">
      <c r="A55" s="18"/>
      <c r="B55" s="8">
        <f>IF($B$19=1,IF($B$46&lt;($C$13*$C$19/100),((($C$13*$C$19/100)-$B$46)*($D$19*$C$10/100))-$E$19,-$E$19),(IF($B$20=1,IF(($A60*B$46)&lt;MAX(MIN($A60, $D$22),$C$10)*$C$13*$C$20/100,MAX(MIN($A60,$D$22),$C$10)*$C$13*$C$20/100-($A60*B$46)-$E$20,-$E$20),0)))</f>
        <v>195.61999999999998</v>
      </c>
      <c r="C55" s="8">
        <f>IF($B$19=1,IF($C$46&lt;($C$13*$C$19/100),((($C$13*$C$19/100)-$C$46)*($D$19*$C$10/100))-$E$19,-$E$19),(IF($B$20=1,IF(($A60*C$46)&lt;MAX(MIN($A60, $D$22),$C$10)*$C$13*$C$20/100,MAX(MIN($A60,$D$22),$C$10)*$C$13*$C$20/100-($A60*C$46)-$E$20,-$E$20),0)))</f>
        <v>145.61999999999998</v>
      </c>
      <c r="D55" s="8">
        <f>IF($B$19=1,IF($D$46&lt;($C$13*$C$19/100),((($C$13*$C$19/100)-$D$46)*($D$19*$C$10/100))-$E$19,-$E$19),(IF($B$20=1,IF(($A60*D$46)&lt;MAX(MIN($A60, $D$22),$C$10)*$C$13*$C$20/100,MAX(MIN($A60,$D$22),$C$10)*$C$13*$C$20/100-($A60*D$46)-$E$20,-$E$20),0)))</f>
        <v>70.619999999999976</v>
      </c>
      <c r="E55" s="8">
        <f>IF($B$19=1,IF($E$46&lt;($C$13*$C$19/100),((($C$13*$C$19/100)-$E$46)*($D$19*$C$10/100))-$E$19,-$E$19),(IF($B$20=1,IF(($A60*$E$46)&lt;MAX(MIN($A60, $D$22),$C$10)*$C$13*$C$20/100,MAX(MIN($A60,$D$22),$C$10)*$C$13*$C$20/100-($A60*$E$46)-$E$20,-$E$20),0)))</f>
        <v>-4.3800000000000239</v>
      </c>
      <c r="F55" s="8">
        <f>IF($B$19=1,IF($F$46&lt;($C$13*$C$19/100),((($C$13*$C$19/100)-$F$46)*($D$19*$C$10/100))-$E$19,-$E$19),(IF($B$20=1,IF(($A60*$F$46)&lt;MAX(MIN($A60, $D$22),$C$10)*$C$13*$C$20/100,MAX(MIN($A60,$D$22),$C$10)*$C$13*$C$20/100-($A60*$F$46)-$E$20,-$E$20),0)))</f>
        <v>-15</v>
      </c>
      <c r="G55" s="8">
        <f>IF($B$19=1,IF($G$46&lt;($C$13*$C$19/100),((($C$13*$C$19/100)-$G$46)*($D$19*$C$10/100))-$E$19,-$E$19),(IF($B$20=1,IF(($A60*G$46)&lt;MAX(MIN($A60, $D$22),$C$10)*$C$13*$C$20/100,MAX(MIN($A60,$D$22),$C$10)*$C$13*$C$20/100-($A60*G$46)-$E$20,-$E$20),0)))</f>
        <v>-15</v>
      </c>
      <c r="H55" s="8">
        <f>IF($B$19=1,IF($H$46&lt;($C$13*$C$19/100),((($C$13*$C$19/100)-$H$46)*($D$19*$C$10/100))-$E$19,-$E$19),(IF($B$20=1,IF(($A60*H$46)&lt;MAX(MIN($A60, $D$22),$C$10)*$C$13*$C$20/100,MAX(MIN($A60,$D$22),$C$10)*$C$13*$C$20/100-($A60*H$46)-$E$20,-$E$20),0)))</f>
        <v>-15</v>
      </c>
    </row>
    <row r="56" spans="1:10" ht="12.75" hidden="1" customHeight="1" x14ac:dyDescent="0.2">
      <c r="A56" s="18"/>
      <c r="B56" s="24">
        <f t="shared" ref="B56:H56" si="15">IF($B$23=1,($D$23-$A60)*$D$24*$C$13,0)</f>
        <v>0</v>
      </c>
      <c r="C56" s="15">
        <f t="shared" si="15"/>
        <v>0</v>
      </c>
      <c r="D56" s="15">
        <f t="shared" si="15"/>
        <v>0</v>
      </c>
      <c r="E56" s="15">
        <f t="shared" si="15"/>
        <v>0</v>
      </c>
      <c r="F56" s="15">
        <f t="shared" si="15"/>
        <v>0</v>
      </c>
      <c r="G56" s="15">
        <f t="shared" si="15"/>
        <v>0</v>
      </c>
      <c r="H56" s="25">
        <f t="shared" si="15"/>
        <v>0</v>
      </c>
    </row>
    <row r="57" spans="1:10" ht="12.75" hidden="1" customHeight="1" x14ac:dyDescent="0.2">
      <c r="A57" s="18"/>
      <c r="B57" s="26">
        <f t="shared" ref="B57:H57" si="16">IF($B$25=1,IF($D$25&gt;$A60,$D$24*$C$13*($D$25-$A60-$D$26),$D$24*$C$13*(-$D$26)),0)</f>
        <v>0</v>
      </c>
      <c r="C57" s="9">
        <f t="shared" si="16"/>
        <v>0</v>
      </c>
      <c r="D57" s="9">
        <f t="shared" si="16"/>
        <v>0</v>
      </c>
      <c r="E57" s="9">
        <f t="shared" si="16"/>
        <v>0</v>
      </c>
      <c r="F57" s="9">
        <f t="shared" si="16"/>
        <v>0</v>
      </c>
      <c r="G57" s="9">
        <f t="shared" si="16"/>
        <v>0</v>
      </c>
      <c r="H57" s="27">
        <f t="shared" si="16"/>
        <v>0</v>
      </c>
    </row>
    <row r="58" spans="1:10" ht="12.75" hidden="1" customHeight="1" x14ac:dyDescent="0.2">
      <c r="A58" s="18"/>
      <c r="B58" s="26">
        <f t="shared" ref="B58:H58" si="17">IF($B$27=1,IF($D$27&lt;$A60,$D$24*$C$13*($A60-$D$27-$D$28),$D$24*$C$13*(-$D$28)),0)</f>
        <v>0</v>
      </c>
      <c r="C58" s="9">
        <f t="shared" si="17"/>
        <v>0</v>
      </c>
      <c r="D58" s="9">
        <f t="shared" si="17"/>
        <v>0</v>
      </c>
      <c r="E58" s="9">
        <f t="shared" si="17"/>
        <v>0</v>
      </c>
      <c r="F58" s="9">
        <f t="shared" si="17"/>
        <v>0</v>
      </c>
      <c r="G58" s="9">
        <f t="shared" si="17"/>
        <v>0</v>
      </c>
      <c r="H58" s="27">
        <f t="shared" si="17"/>
        <v>0</v>
      </c>
    </row>
    <row r="59" spans="1:10" ht="12.75" hidden="1" customHeight="1" x14ac:dyDescent="0.2">
      <c r="A59" s="18"/>
      <c r="B59" s="9">
        <f t="shared" ref="B59:H59" si="18">IF($A60+$C$12&lt;$C$11,B$46*($C$11-$A60-$C$12),0)</f>
        <v>0</v>
      </c>
      <c r="C59" s="9">
        <f t="shared" si="18"/>
        <v>0</v>
      </c>
      <c r="D59" s="9">
        <f t="shared" si="18"/>
        <v>0</v>
      </c>
      <c r="E59" s="9">
        <f t="shared" si="18"/>
        <v>0</v>
      </c>
      <c r="F59" s="9">
        <f t="shared" si="18"/>
        <v>0</v>
      </c>
      <c r="G59" s="9">
        <f t="shared" si="18"/>
        <v>0</v>
      </c>
      <c r="H59" s="9">
        <f t="shared" si="18"/>
        <v>0</v>
      </c>
    </row>
    <row r="60" spans="1:10" ht="12.75" hidden="1" customHeight="1" x14ac:dyDescent="0.2">
      <c r="A60" s="18">
        <f>$A$34</f>
        <v>5</v>
      </c>
      <c r="B60" s="24">
        <f t="shared" ref="B60:H60" si="19">SUM(B54:B59)</f>
        <v>218.01999999999998</v>
      </c>
      <c r="C60" s="15">
        <f t="shared" si="19"/>
        <v>212.82</v>
      </c>
      <c r="D60" s="15">
        <f t="shared" si="19"/>
        <v>205.01999999999998</v>
      </c>
      <c r="E60" s="15">
        <f t="shared" si="19"/>
        <v>197.22</v>
      </c>
      <c r="F60" s="15">
        <f t="shared" si="19"/>
        <v>253.8</v>
      </c>
      <c r="G60" s="15">
        <f t="shared" si="19"/>
        <v>298.60000000000002</v>
      </c>
      <c r="H60" s="25">
        <f t="shared" si="19"/>
        <v>343.40000000000003</v>
      </c>
    </row>
    <row r="61" spans="1:10" ht="12.75" hidden="1" customHeight="1" x14ac:dyDescent="0.2">
      <c r="A61" s="18"/>
      <c r="B61" s="21">
        <f t="shared" ref="B61:H61" si="20">($A67+$C$12)*B$46</f>
        <v>27.400000000000002</v>
      </c>
      <c r="C61" s="21">
        <f t="shared" si="20"/>
        <v>82.2</v>
      </c>
      <c r="D61" s="21">
        <f t="shared" si="20"/>
        <v>164.4</v>
      </c>
      <c r="E61" s="21">
        <f t="shared" si="20"/>
        <v>246.60000000000002</v>
      </c>
      <c r="F61" s="21">
        <f t="shared" si="20"/>
        <v>328.8</v>
      </c>
      <c r="G61" s="21">
        <f t="shared" si="20"/>
        <v>383.6</v>
      </c>
      <c r="H61" s="21">
        <f t="shared" si="20"/>
        <v>438.40000000000003</v>
      </c>
    </row>
    <row r="62" spans="1:10" ht="12.75" hidden="1" customHeight="1" x14ac:dyDescent="0.2">
      <c r="A62" s="18"/>
      <c r="B62" s="8">
        <f>IF($B$19=1,IF($B$46&lt;($C$13*$C$19/100),((($C$13*$C$19/100)-$B$46)*($D$19*$C$10/100))-$E$19,-$E$19),(IF($B$20=1,IF(($A67*B$46)&lt;MAX(MIN($A67, $D$22),$C$10)*$C$13*$C$20/100,MAX(MIN($A67,$D$22),$C$10)*$C$13*$C$20/100-($A67*B$46)-$E$20,-$E$20),0)))</f>
        <v>190.61999999999998</v>
      </c>
      <c r="C62" s="8">
        <f>IF($B$19=1,IF($C$46&lt;($C$13*$C$19/100),((($C$13*$C$19/100)-$C$46)*($D$19*$C$10/100))-$E$19,-$E$19),(IF($B$20=1,IF(($A67*C$46)&lt;MAX(MIN($A67, $D$22),$C$10)*$C$13*$C$20/100,MAX(MIN($A67,$D$22),$C$10)*$C$13*$C$20/100-($A67*C$46)-$E$20,-$E$20),0)))</f>
        <v>130.61999999999998</v>
      </c>
      <c r="D62" s="8">
        <f>IF($B$19=1,IF($D$46&lt;($C$13*$C$19/100),((($C$13*$C$19/100)-$D$46)*($D$19*$C$10/100))-$E$19,-$E$19),(IF($B$20=1,IF(($A67*D$46)&lt;MAX(MIN($A67, $D$22),$C$10)*$C$13*$C$20/100,MAX(MIN($A67,$D$22),$C$10)*$C$13*$C$20/100-($A67*D$46)-$E$20,-$E$20),0)))</f>
        <v>40.619999999999976</v>
      </c>
      <c r="E62" s="8">
        <f>IF($B$19=1,IF($E$46&lt;($C$13*$C$19/100),((($C$13*$C$19/100)-$E$46)*($D$19*$C$10/100))-$E$19,-$E$19),(IF($B$20=1,IF(($A67*$E$46)&lt;MAX(MIN($A67, $D$22),$C$10)*$C$13*$C$20/100,MAX(MIN($A67,$D$22),$C$10)*$C$13*$C$20/100-($A67*$E$46)-$E$20,-$E$20),0)))</f>
        <v>-15</v>
      </c>
      <c r="F62" s="8">
        <f>IF($B$19=1,IF($F$46&lt;($C$13*$C$19/100),((($C$13*$C$19/100)-$F$46)*($D$19*$C$10/100))-$E$19,-$E$19),(IF($B$20=1,IF(($A67*$F$46)&lt;MAX(MIN($A67, $D$22),$C$10)*$C$13*$C$20/100,MAX(MIN($A67,$D$22),$C$10)*$C$13*$C$20/100-($A67*$F$46)-$E$20,-$E$20),0)))</f>
        <v>-15</v>
      </c>
      <c r="G62" s="8">
        <f>IF($B$19=1,IF($G$46&lt;($C$13*$C$19/100),((($C$13*$C$19/100)-$G$46)*($D$19*$C$10/100))-$E$19,-$E$19),(IF($B$20=1,IF(($A67*G$46)&lt;MAX(MIN($A67, $D$22),$C$10)*$C$13*$C$20/100,MAX(MIN($A67,$D$22),$C$10)*$C$13*$C$20/100-($A67*G$46)-$E$20,-$E$20),0)))</f>
        <v>-15</v>
      </c>
      <c r="H62" s="8">
        <f>IF($B$19=1,IF($H$46&lt;($C$13*$C$19/100),((($C$13*$C$19/100)-$H$46)*($D$19*$C$10/100))-$E$19,-$E$19),(IF($B$20=1,IF(($A67*H$46)&lt;MAX(MIN($A67, $D$22),$C$10)*$C$13*$C$20/100,MAX(MIN($A67,$D$22),$C$10)*$C$13*$C$20/100-($A67*H$46)-$E$20,-$E$20),0)))</f>
        <v>-15</v>
      </c>
    </row>
    <row r="63" spans="1:10" ht="12.75" hidden="1" customHeight="1" x14ac:dyDescent="0.2">
      <c r="A63" s="18"/>
      <c r="B63" s="24">
        <f t="shared" ref="B63:H63" si="21">IF($B$23=1,($D$23-$A67)*$D$24*$C$13,0)</f>
        <v>0</v>
      </c>
      <c r="C63" s="15">
        <f t="shared" si="21"/>
        <v>0</v>
      </c>
      <c r="D63" s="15">
        <f t="shared" si="21"/>
        <v>0</v>
      </c>
      <c r="E63" s="15">
        <f t="shared" si="21"/>
        <v>0</v>
      </c>
      <c r="F63" s="15">
        <f t="shared" si="21"/>
        <v>0</v>
      </c>
      <c r="G63" s="15">
        <f t="shared" si="21"/>
        <v>0</v>
      </c>
      <c r="H63" s="25">
        <f t="shared" si="21"/>
        <v>0</v>
      </c>
    </row>
    <row r="64" spans="1:10" ht="12.75" hidden="1" customHeight="1" x14ac:dyDescent="0.2">
      <c r="A64" s="18"/>
      <c r="B64" s="26">
        <f t="shared" ref="B64:H64" si="22">IF($B$25=1,IF($D$25&gt;$A67,$D$24*$C$13*($D$25-$A67-$D$26),$D$24*$C$13*(-$D$26)),0)</f>
        <v>0</v>
      </c>
      <c r="C64" s="9">
        <f t="shared" si="22"/>
        <v>0</v>
      </c>
      <c r="D64" s="9">
        <f t="shared" si="22"/>
        <v>0</v>
      </c>
      <c r="E64" s="9">
        <f t="shared" si="22"/>
        <v>0</v>
      </c>
      <c r="F64" s="9">
        <f t="shared" si="22"/>
        <v>0</v>
      </c>
      <c r="G64" s="9">
        <f t="shared" si="22"/>
        <v>0</v>
      </c>
      <c r="H64" s="27">
        <f t="shared" si="22"/>
        <v>0</v>
      </c>
    </row>
    <row r="65" spans="1:8" ht="12.75" hidden="1" customHeight="1" x14ac:dyDescent="0.2">
      <c r="A65" s="18"/>
      <c r="B65" s="26">
        <f t="shared" ref="B65:H65" si="23">IF($B$27=1,IF($D$27&lt;$A67,$D$24*$C$13*($A67-$D$27-$D$28),$D$24*$C$13*(-$D$28)),0)</f>
        <v>0</v>
      </c>
      <c r="C65" s="9">
        <f t="shared" si="23"/>
        <v>0</v>
      </c>
      <c r="D65" s="9">
        <f t="shared" si="23"/>
        <v>0</v>
      </c>
      <c r="E65" s="9">
        <f t="shared" si="23"/>
        <v>0</v>
      </c>
      <c r="F65" s="9">
        <f t="shared" si="23"/>
        <v>0</v>
      </c>
      <c r="G65" s="9">
        <f t="shared" si="23"/>
        <v>0</v>
      </c>
      <c r="H65" s="27">
        <f t="shared" si="23"/>
        <v>0</v>
      </c>
    </row>
    <row r="66" spans="1:8" ht="12.75" hidden="1" customHeight="1" x14ac:dyDescent="0.2">
      <c r="A66" s="18"/>
      <c r="B66" s="9">
        <f t="shared" ref="B66:H66" si="24">IF($A67+$C$12&lt;$C$11,B$46*($C$11-$A67-$C$12),0)</f>
        <v>0</v>
      </c>
      <c r="C66" s="9">
        <f t="shared" si="24"/>
        <v>0</v>
      </c>
      <c r="D66" s="9">
        <f t="shared" si="24"/>
        <v>0</v>
      </c>
      <c r="E66" s="9">
        <f t="shared" si="24"/>
        <v>0</v>
      </c>
      <c r="F66" s="9">
        <f t="shared" si="24"/>
        <v>0</v>
      </c>
      <c r="G66" s="9">
        <f t="shared" si="24"/>
        <v>0</v>
      </c>
      <c r="H66" s="9">
        <f t="shared" si="24"/>
        <v>0</v>
      </c>
    </row>
    <row r="67" spans="1:8" ht="12.75" hidden="1" customHeight="1" x14ac:dyDescent="0.2">
      <c r="A67" s="18">
        <f>$A$35</f>
        <v>6</v>
      </c>
      <c r="B67" s="24">
        <f t="shared" ref="B67:H67" si="25">SUM(B61:B66)</f>
        <v>218.01999999999998</v>
      </c>
      <c r="C67" s="15">
        <f t="shared" si="25"/>
        <v>212.82</v>
      </c>
      <c r="D67" s="15">
        <f t="shared" si="25"/>
        <v>205.01999999999998</v>
      </c>
      <c r="E67" s="15">
        <f t="shared" si="25"/>
        <v>231.60000000000002</v>
      </c>
      <c r="F67" s="15">
        <f t="shared" si="25"/>
        <v>313.8</v>
      </c>
      <c r="G67" s="15">
        <f t="shared" si="25"/>
        <v>368.6</v>
      </c>
      <c r="H67" s="25">
        <f t="shared" si="25"/>
        <v>423.40000000000003</v>
      </c>
    </row>
    <row r="68" spans="1:8" ht="12.75" hidden="1" customHeight="1" x14ac:dyDescent="0.2">
      <c r="A68" s="18"/>
      <c r="B68" s="21">
        <f t="shared" ref="B68:H68" si="26">($A74+$C$12)*B$46</f>
        <v>32.400000000000006</v>
      </c>
      <c r="C68" s="21">
        <f t="shared" si="26"/>
        <v>97.2</v>
      </c>
      <c r="D68" s="21">
        <f t="shared" si="26"/>
        <v>194.4</v>
      </c>
      <c r="E68" s="21">
        <f t="shared" si="26"/>
        <v>291.60000000000002</v>
      </c>
      <c r="F68" s="21">
        <f t="shared" si="26"/>
        <v>388.8</v>
      </c>
      <c r="G68" s="21">
        <f t="shared" si="26"/>
        <v>453.6</v>
      </c>
      <c r="H68" s="21">
        <f t="shared" si="26"/>
        <v>518.40000000000009</v>
      </c>
    </row>
    <row r="69" spans="1:8" ht="12.75" hidden="1" customHeight="1" x14ac:dyDescent="0.2">
      <c r="A69" s="18"/>
      <c r="B69" s="8">
        <f>IF($B$19=1,IF($B$46&lt;($C$13*$C$19/100),((($C$13*$C$19/100)-$B$46)*($D$19*$C$10/100))-$E$19,-$E$19),(IF($B$20=1,IF(($A74*B$46)&lt;MAX(MIN($A74, $D$22),$C$10)*$C$13*$C$20/100,MAX(MIN($A74,$D$22),$C$10)*$C$13*$C$20/100-($A74*B$46)-$E$20,-$E$20),0)))</f>
        <v>199.9</v>
      </c>
      <c r="C69" s="8">
        <f>IF($B$19=1,IF($C$46&lt;($C$13*$C$19/100),((($C$13*$C$19/100)-$C$46)*($D$19*$C$10/100))-$E$19,-$E$19),(IF($B$20=1,IF(($A74*C$46)&lt;MAX(MIN($A74, $D$22),$C$10)*$C$13*$C$20/100,MAX(MIN($A74,$D$22),$C$10)*$C$13*$C$20/100-($A74*C$46)-$E$20,-$E$20),0)))</f>
        <v>129.9</v>
      </c>
      <c r="D69" s="8">
        <f>IF($B$19=1,IF($D$46&lt;($C$13*$C$19/100),((($C$13*$C$19/100)-$D$46)*($D$19*$C$10/100))-$E$19,-$E$19),(IF($B$20=1,IF(($A74*D$46)&lt;MAX(MIN($A74, $D$22),$C$10)*$C$13*$C$20/100,MAX(MIN($A74,$D$22),$C$10)*$C$13*$C$20/100-($A74*D$46)-$E$20,-$E$20),0)))</f>
        <v>24.900000000000006</v>
      </c>
      <c r="E69" s="8">
        <f>IF($B$19=1,IF($E$46&lt;($C$13*$C$19/100),((($C$13*$C$19/100)-$E$46)*($D$19*$C$10/100))-$E$19,-$E$19),(IF($B$20=1,IF(($A74*$E$46)&lt;MAX(MIN($A74, $D$22),$C$10)*$C$13*$C$20/100,MAX(MIN($A74,$D$22),$C$10)*$C$13*$C$20/100-($A74*$E$46)-$E$20,-$E$20),0)))</f>
        <v>-15</v>
      </c>
      <c r="F69" s="8">
        <f>IF($B$19=1,IF($F$46&lt;($C$13*$C$19/100),((($C$13*$C$19/100)-$F$46)*($D$19*$C$10/100))-$E$19,-$E$19),(IF($B$20=1,IF(($A74*$F$46)&lt;MAX(MIN($A74, $D$22),$C$10)*$C$13*$C$20/100,MAX(MIN($A74,$D$22),$C$10)*$C$13*$C$20/100-($A74*$F$46)-$E$20,-$E$20),0)))</f>
        <v>-15</v>
      </c>
      <c r="G69" s="8">
        <f>IF($B$19=1,IF($G$46&lt;($C$13*$C$19/100),((($C$13*$C$19/100)-$G$46)*($D$19*$C$10/100))-$E$19,-$E$19),(IF($B$20=1,IF(($A74*G$46)&lt;MAX(MIN($A74, $D$22),$C$10)*$C$13*$C$20/100,MAX(MIN($A74,$D$22),$C$10)*$C$13*$C$20/100-($A74*G$46)-$E$20,-$E$20),0)))</f>
        <v>-15</v>
      </c>
      <c r="H69" s="8">
        <f>IF($B$19=1,IF($H$46&lt;($C$13*$C$19/100),((($C$13*$C$19/100)-$H$46)*($D$19*$C$10/100))-$E$19,-$E$19),(IF($B$20=1,IF(($A74*H$46)&lt;MAX(MIN($A74, $D$22),$C$10)*$C$13*$C$20/100,MAX(MIN($A74,$D$22),$C$10)*$C$13*$C$20/100-($A74*H$46)-$E$20,-$E$20),0)))</f>
        <v>-15</v>
      </c>
    </row>
    <row r="70" spans="1:8" ht="12.75" hidden="1" customHeight="1" x14ac:dyDescent="0.2">
      <c r="A70" s="18"/>
      <c r="B70" s="24">
        <f t="shared" ref="B70:H70" si="27">IF($B$23=1,($D$23-$A74)*$D$24*$C$13,0)</f>
        <v>0</v>
      </c>
      <c r="C70" s="15">
        <f t="shared" si="27"/>
        <v>0</v>
      </c>
      <c r="D70" s="15">
        <f t="shared" si="27"/>
        <v>0</v>
      </c>
      <c r="E70" s="15">
        <f t="shared" si="27"/>
        <v>0</v>
      </c>
      <c r="F70" s="15">
        <f t="shared" si="27"/>
        <v>0</v>
      </c>
      <c r="G70" s="15">
        <f t="shared" si="27"/>
        <v>0</v>
      </c>
      <c r="H70" s="25">
        <f t="shared" si="27"/>
        <v>0</v>
      </c>
    </row>
    <row r="71" spans="1:8" ht="12.75" hidden="1" customHeight="1" x14ac:dyDescent="0.2">
      <c r="A71" s="18"/>
      <c r="B71" s="26">
        <f t="shared" ref="B71:H71" si="28">IF($B$25=1,IF($D$25&gt;$A74,$D$24*$C$13*($D$25-$A74-$D$26),$D$24*$C$13*(-$D$26)),0)</f>
        <v>0</v>
      </c>
      <c r="C71" s="9">
        <f t="shared" si="28"/>
        <v>0</v>
      </c>
      <c r="D71" s="9">
        <f t="shared" si="28"/>
        <v>0</v>
      </c>
      <c r="E71" s="9">
        <f t="shared" si="28"/>
        <v>0</v>
      </c>
      <c r="F71" s="9">
        <f t="shared" si="28"/>
        <v>0</v>
      </c>
      <c r="G71" s="9">
        <f t="shared" si="28"/>
        <v>0</v>
      </c>
      <c r="H71" s="27">
        <f t="shared" si="28"/>
        <v>0</v>
      </c>
    </row>
    <row r="72" spans="1:8" ht="12.75" hidden="1" customHeight="1" x14ac:dyDescent="0.2">
      <c r="A72" s="18"/>
      <c r="B72" s="26">
        <f t="shared" ref="B72:H72" si="29">IF($B$27=1,IF($D$27&lt;$A74,$D$24*$C$13*($A74-$D$27-$D$28),$D$24*$C$13*(-$D$28)),0)</f>
        <v>0</v>
      </c>
      <c r="C72" s="9">
        <f t="shared" si="29"/>
        <v>0</v>
      </c>
      <c r="D72" s="9">
        <f t="shared" si="29"/>
        <v>0</v>
      </c>
      <c r="E72" s="9">
        <f t="shared" si="29"/>
        <v>0</v>
      </c>
      <c r="F72" s="9">
        <f t="shared" si="29"/>
        <v>0</v>
      </c>
      <c r="G72" s="9">
        <f t="shared" si="29"/>
        <v>0</v>
      </c>
      <c r="H72" s="27">
        <f t="shared" si="29"/>
        <v>0</v>
      </c>
    </row>
    <row r="73" spans="1:8" ht="12.75" hidden="1" customHeight="1" x14ac:dyDescent="0.2">
      <c r="A73" s="18"/>
      <c r="B73" s="9">
        <f t="shared" ref="B73:H73" si="30">IF($A74+$C$12&lt;$C$11,B$46*($C$11-$A74-$C$12),0)</f>
        <v>0</v>
      </c>
      <c r="C73" s="9">
        <f t="shared" si="30"/>
        <v>0</v>
      </c>
      <c r="D73" s="9">
        <f t="shared" si="30"/>
        <v>0</v>
      </c>
      <c r="E73" s="9">
        <f t="shared" si="30"/>
        <v>0</v>
      </c>
      <c r="F73" s="9">
        <f t="shared" si="30"/>
        <v>0</v>
      </c>
      <c r="G73" s="9">
        <f t="shared" si="30"/>
        <v>0</v>
      </c>
      <c r="H73" s="9">
        <f t="shared" si="30"/>
        <v>0</v>
      </c>
    </row>
    <row r="74" spans="1:8" ht="12.75" hidden="1" customHeight="1" x14ac:dyDescent="0.2">
      <c r="A74" s="18">
        <f>$A$36</f>
        <v>7</v>
      </c>
      <c r="B74" s="24">
        <f t="shared" ref="B74:H74" si="31">SUM(B68:B73)</f>
        <v>232.3</v>
      </c>
      <c r="C74" s="15">
        <f t="shared" si="31"/>
        <v>227.10000000000002</v>
      </c>
      <c r="D74" s="15">
        <f t="shared" si="31"/>
        <v>219.3</v>
      </c>
      <c r="E74" s="15">
        <f t="shared" si="31"/>
        <v>276.60000000000002</v>
      </c>
      <c r="F74" s="15">
        <f t="shared" si="31"/>
        <v>373.8</v>
      </c>
      <c r="G74" s="15">
        <f t="shared" si="31"/>
        <v>438.6</v>
      </c>
      <c r="H74" s="25">
        <f t="shared" si="31"/>
        <v>503.40000000000009</v>
      </c>
    </row>
    <row r="75" spans="1:8" ht="12.75" hidden="1" customHeight="1" x14ac:dyDescent="0.2">
      <c r="A75" s="18"/>
      <c r="B75" s="21">
        <f t="shared" ref="B75:H75" si="32">($A81+$C$12)*B$46</f>
        <v>37.400000000000006</v>
      </c>
      <c r="C75" s="21">
        <f t="shared" si="32"/>
        <v>112.2</v>
      </c>
      <c r="D75" s="21">
        <f t="shared" si="32"/>
        <v>224.4</v>
      </c>
      <c r="E75" s="21">
        <f t="shared" si="32"/>
        <v>336.6</v>
      </c>
      <c r="F75" s="21">
        <f t="shared" si="32"/>
        <v>448.8</v>
      </c>
      <c r="G75" s="21">
        <f t="shared" si="32"/>
        <v>523.6</v>
      </c>
      <c r="H75" s="21">
        <f t="shared" si="32"/>
        <v>598.40000000000009</v>
      </c>
    </row>
    <row r="76" spans="1:8" ht="12.75" hidden="1" customHeight="1" x14ac:dyDescent="0.2">
      <c r="A76" s="18"/>
      <c r="B76" s="8">
        <f>IF($B$19=1,IF($B$46&lt;($C$13*$C$19/100),((($C$13*$C$19/100)-$B$46)*($D$19*$C$10/100))-$E$19,-$E$19),(IF($B$20=1,IF(($A81*B$46)&lt;MAX(MIN($A81, $D$22),$C$10)*$C$13*$C$20/100,MAX(MIN($A81,$D$22),$C$10)*$C$13*$C$20/100-($A81*B$46)-$E$20,-$E$20),0)))</f>
        <v>230.60000000000002</v>
      </c>
      <c r="C76" s="8">
        <f>IF($B$19=1,IF($C$46&lt;($C$13*$C$19/100),((($C$13*$C$19/100)-$C$46)*($D$19*$C$10/100))-$E$19,-$E$19),(IF($B$20=1,IF(($A81*C$46)&lt;MAX(MIN($A81, $D$22),$C$10)*$C$13*$C$20/100,MAX(MIN($A81,$D$22),$C$10)*$C$13*$C$20/100-($A81*C$46)-$E$20,-$E$20),0)))</f>
        <v>150.60000000000002</v>
      </c>
      <c r="D76" s="8">
        <f>IF($B$19=1,IF($D$46&lt;($C$13*$C$19/100),((($C$13*$C$19/100)-$D$46)*($D$19*$C$10/100))-$E$19,-$E$19),(IF($B$20=1,IF(($A81*D$46)&lt;MAX(MIN($A81, $D$22),$C$10)*$C$13*$C$20/100,MAX(MIN($A81,$D$22),$C$10)*$C$13*$C$20/100-($A81*D$46)-$E$20,-$E$20),0)))</f>
        <v>30.600000000000023</v>
      </c>
      <c r="E76" s="8">
        <f>IF($B$19=1,IF($E$46&lt;($C$13*$C$19/100),((($C$13*$C$19/100)-$E$46)*($D$19*$C$10/100))-$E$19,-$E$19),(IF($B$20=1,IF(($A81*$E$46)&lt;MAX(MIN($A81, $D$22),$C$10)*$C$13*$C$20/100,MAX(MIN($A81,$D$22),$C$10)*$C$13*$C$20/100-($A81*$E$46)-$E$20,-$E$20),0)))</f>
        <v>-15</v>
      </c>
      <c r="F76" s="8">
        <f>IF($B$19=1,IF($F$46&lt;($C$13*$C$19/100),((($C$13*$C$19/100)-$F$46)*($D$19*$C$10/100))-$E$19,-$E$19),(IF($B$20=1,IF(($A81*$F$46)&lt;MAX(MIN($A81, $D$22),$C$10)*$C$13*$C$20/100,MAX(MIN($A81,$D$22),$C$10)*$C$13*$C$20/100-($A81*$F$46)-$E$20,-$E$20),0)))</f>
        <v>-15</v>
      </c>
      <c r="G76" s="8">
        <f>IF($B$19=1,IF($G$46&lt;($C$13*$C$19/100),((($C$13*$C$19/100)-$G$46)*($D$19*$C$10/100))-$E$19,-$E$19),(IF($B$20=1,IF(($A81*G$46)&lt;MAX(MIN($A81, $D$22),$C$10)*$C$13*$C$20/100,MAX(MIN($A81,$D$22),$C$10)*$C$13*$C$20/100-($A81*G$46)-$E$20,-$E$20),0)))</f>
        <v>-15</v>
      </c>
      <c r="H76" s="8">
        <f>IF($B$19=1,IF($H$46&lt;($C$13*$C$19/100),((($C$13*$C$19/100)-$H$46)*($D$19*$C$10/100))-$E$19,-$E$19),(IF($B$20=1,IF(($A81*H$46)&lt;MAX(MIN($A81, $D$22),$C$10)*$C$13*$C$20/100,MAX(MIN($A81,$D$22),$C$10)*$C$13*$C$20/100-($A81*H$46)-$E$20,-$E$20),0)))</f>
        <v>-15</v>
      </c>
    </row>
    <row r="77" spans="1:8" ht="12.75" hidden="1" customHeight="1" x14ac:dyDescent="0.2">
      <c r="A77" s="18"/>
      <c r="B77" s="24">
        <f t="shared" ref="B77:H77" si="33">IF($B$23=1,($D$23-$A81)*$D$24*$C$13,0)</f>
        <v>0</v>
      </c>
      <c r="C77" s="15">
        <f t="shared" si="33"/>
        <v>0</v>
      </c>
      <c r="D77" s="15">
        <f t="shared" si="33"/>
        <v>0</v>
      </c>
      <c r="E77" s="15">
        <f t="shared" si="33"/>
        <v>0</v>
      </c>
      <c r="F77" s="15">
        <f t="shared" si="33"/>
        <v>0</v>
      </c>
      <c r="G77" s="15">
        <f t="shared" si="33"/>
        <v>0</v>
      </c>
      <c r="H77" s="25">
        <f t="shared" si="33"/>
        <v>0</v>
      </c>
    </row>
    <row r="78" spans="1:8" ht="12.75" hidden="1" customHeight="1" x14ac:dyDescent="0.2">
      <c r="A78" s="18"/>
      <c r="B78" s="26">
        <f t="shared" ref="B78:H78" si="34">IF($B$25=1,IF($D$25&gt;$A81,$D$24*$C$13*($D$25-$A81-$D$26),$D$24*$C$13*(-$D$26)),0)</f>
        <v>0</v>
      </c>
      <c r="C78" s="9">
        <f t="shared" si="34"/>
        <v>0</v>
      </c>
      <c r="D78" s="9">
        <f t="shared" si="34"/>
        <v>0</v>
      </c>
      <c r="E78" s="9">
        <f t="shared" si="34"/>
        <v>0</v>
      </c>
      <c r="F78" s="9">
        <f t="shared" si="34"/>
        <v>0</v>
      </c>
      <c r="G78" s="9">
        <f t="shared" si="34"/>
        <v>0</v>
      </c>
      <c r="H78" s="27">
        <f t="shared" si="34"/>
        <v>0</v>
      </c>
    </row>
    <row r="79" spans="1:8" ht="12.75" hidden="1" customHeight="1" x14ac:dyDescent="0.2">
      <c r="A79" s="18"/>
      <c r="B79" s="26">
        <f t="shared" ref="B79:H79" si="35">IF($B$27=1,IF($D$27&lt;$A81,$D$24*$C$13*($A81-$D$27-$D$28),$D$24*$C$13*(-$D$28)),0)</f>
        <v>0</v>
      </c>
      <c r="C79" s="9">
        <f t="shared" si="35"/>
        <v>0</v>
      </c>
      <c r="D79" s="9">
        <f t="shared" si="35"/>
        <v>0</v>
      </c>
      <c r="E79" s="9">
        <f t="shared" si="35"/>
        <v>0</v>
      </c>
      <c r="F79" s="9">
        <f t="shared" si="35"/>
        <v>0</v>
      </c>
      <c r="G79" s="9">
        <f t="shared" si="35"/>
        <v>0</v>
      </c>
      <c r="H79" s="27">
        <f t="shared" si="35"/>
        <v>0</v>
      </c>
    </row>
    <row r="80" spans="1:8" ht="12.75" hidden="1" customHeight="1" x14ac:dyDescent="0.2">
      <c r="A80" s="18"/>
      <c r="B80" s="9">
        <f t="shared" ref="B80:H80" si="36">IF($A81+$C$12&lt;$C$11,B$46*($C$11-$A81-$C$12),0)</f>
        <v>0</v>
      </c>
      <c r="C80" s="9">
        <f t="shared" si="36"/>
        <v>0</v>
      </c>
      <c r="D80" s="9">
        <f t="shared" si="36"/>
        <v>0</v>
      </c>
      <c r="E80" s="9">
        <f t="shared" si="36"/>
        <v>0</v>
      </c>
      <c r="F80" s="9">
        <f t="shared" si="36"/>
        <v>0</v>
      </c>
      <c r="G80" s="9">
        <f t="shared" si="36"/>
        <v>0</v>
      </c>
      <c r="H80" s="9">
        <f t="shared" si="36"/>
        <v>0</v>
      </c>
    </row>
    <row r="81" spans="1:8" ht="12.75" hidden="1" customHeight="1" x14ac:dyDescent="0.2">
      <c r="A81" s="18">
        <f>$A$37</f>
        <v>8</v>
      </c>
      <c r="B81" s="24">
        <f t="shared" ref="B81:H81" si="37">SUM(B75:B80)</f>
        <v>268</v>
      </c>
      <c r="C81" s="15">
        <f t="shared" si="37"/>
        <v>262.8</v>
      </c>
      <c r="D81" s="15">
        <f t="shared" si="37"/>
        <v>255.00000000000003</v>
      </c>
      <c r="E81" s="15">
        <f t="shared" si="37"/>
        <v>321.60000000000002</v>
      </c>
      <c r="F81" s="15">
        <f t="shared" si="37"/>
        <v>433.8</v>
      </c>
      <c r="G81" s="15">
        <f t="shared" si="37"/>
        <v>508.6</v>
      </c>
      <c r="H81" s="25">
        <f t="shared" si="37"/>
        <v>583.40000000000009</v>
      </c>
    </row>
    <row r="82" spans="1:8" ht="12.75" hidden="1" customHeight="1" x14ac:dyDescent="0.2">
      <c r="A82" s="18"/>
      <c r="B82" s="21">
        <f t="shared" ref="B82:H82" si="38">($A88+$C$12)*B$46</f>
        <v>57.400000000000006</v>
      </c>
      <c r="C82" s="21">
        <f t="shared" si="38"/>
        <v>172.20000000000002</v>
      </c>
      <c r="D82" s="21">
        <f t="shared" si="38"/>
        <v>344.40000000000003</v>
      </c>
      <c r="E82" s="21">
        <f t="shared" si="38"/>
        <v>516.6</v>
      </c>
      <c r="F82" s="21">
        <f t="shared" si="38"/>
        <v>688.80000000000007</v>
      </c>
      <c r="G82" s="21">
        <f t="shared" si="38"/>
        <v>803.6</v>
      </c>
      <c r="H82" s="21">
        <f t="shared" si="38"/>
        <v>918.40000000000009</v>
      </c>
    </row>
    <row r="83" spans="1:8" ht="12.75" hidden="1" customHeight="1" x14ac:dyDescent="0.2">
      <c r="A83" s="18"/>
      <c r="B83" s="8">
        <f>IF($B$19=1,IF($B$46&lt;($C$13*$C$19/100),((($C$13*$C$19/100)-$B$46)*($D$19*$C$10/100))-$E$19,-$E$19),(IF($B$20=1,IF(($A88*B$46)&lt;MAX(MIN($A88, $D$22),$C$10)*$C$13*$C$20/100,MAX(MIN($A88,$D$22),$C$10)*$C$13*$C$20/100-($A88*B$46)-$E$20,-$E$20),0)))</f>
        <v>353.4</v>
      </c>
      <c r="C83" s="8">
        <f>IF($B$19=1,IF($C$46&lt;($C$13*$C$19/100),((($C$13*$C$19/100)-$C$46)*($D$19*$C$10/100))-$E$19,-$E$19),(IF($B$20=1,IF(($A88*C$46)&lt;MAX(MIN($A88, $D$22),$C$10)*$C$13*$C$20/100,MAX(MIN($A88,$D$22),$C$10)*$C$13*$C$20/100-($A88*C$46)-$E$20,-$E$20),0)))</f>
        <v>233.39999999999998</v>
      </c>
      <c r="D83" s="8">
        <f>IF($B$19=1,IF($D$46&lt;($C$13*$C$19/100),((($C$13*$C$19/100)-$D$46)*($D$19*$C$10/100))-$E$19,-$E$19),(IF($B$20=1,IF(($A88*D$46)&lt;MAX(MIN($A88, $D$22),$C$10)*$C$13*$C$20/100,MAX(MIN($A88,$D$22),$C$10)*$C$13*$C$20/100-($A88*D$46)-$E$20,-$E$20),0)))</f>
        <v>53.399999999999977</v>
      </c>
      <c r="E83" s="8">
        <f>IF($B$19=1,IF($E$46&lt;($C$13*$C$19/100),((($C$13*$C$19/100)-$E$46)*($D$19*$C$10/100))-$E$19,-$E$19),(IF($B$20=1,IF(($A88*$E$46)&lt;MAX(MIN($A88, $D$22),$C$10)*$C$13*$C$20/100,MAX(MIN($A88,$D$22),$C$10)*$C$13*$C$20/100-($A88*$E$46)-$E$20,-$E$20),0)))</f>
        <v>-15</v>
      </c>
      <c r="F83" s="8">
        <f>IF($B$19=1,IF($F$46&lt;($C$13*$C$19/100),((($C$13*$C$19/100)-$F$46)*($D$19*$C$10/100))-$E$19,-$E$19),(IF($B$20=1,IF(($A88*$F$46)&lt;MAX(MIN($A88, $D$22),$C$10)*$C$13*$C$20/100,MAX(MIN($A88,$D$22),$C$10)*$C$13*$C$20/100-($A88*$F$46)-$E$20,-$E$20),0)))</f>
        <v>-15</v>
      </c>
      <c r="G83" s="8">
        <f>IF($B$19=1,IF($G$46&lt;($C$13*$C$19/100),((($C$13*$C$19/100)-$G$46)*($D$19*$C$10/100))-$E$19,-$E$19),(IF($B$20=1,IF(($A88*G$46)&lt;MAX(MIN($A88, $D$22),$C$10)*$C$13*$C$20/100,MAX(MIN($A88,$D$22),$C$10)*$C$13*$C$20/100-($A88*G$46)-$E$20,-$E$20),0)))</f>
        <v>-15</v>
      </c>
      <c r="H83" s="8">
        <f>IF($B$19=1,IF($H$46&lt;($C$13*$C$19/100),((($C$13*$C$19/100)-$H$46)*($D$19*$C$10/100))-$E$19,-$E$19),(IF($B$20=1,IF(($A88*H$46)&lt;MAX(MIN($A88, $D$22),$C$10)*$C$13*$C$20/100,MAX(MIN($A88,$D$22),$C$10)*$C$13*$C$20/100-($A88*H$46)-$E$20,-$E$20),0)))</f>
        <v>-15</v>
      </c>
    </row>
    <row r="84" spans="1:8" ht="12.75" hidden="1" customHeight="1" x14ac:dyDescent="0.2">
      <c r="A84" s="18"/>
      <c r="B84" s="24">
        <f t="shared" ref="B84:H84" si="39">IF($B$23=1,($D$23-$A88)*$D$24*$C$13,0)</f>
        <v>0</v>
      </c>
      <c r="C84" s="15">
        <f t="shared" si="39"/>
        <v>0</v>
      </c>
      <c r="D84" s="15">
        <f t="shared" si="39"/>
        <v>0</v>
      </c>
      <c r="E84" s="15">
        <f t="shared" si="39"/>
        <v>0</v>
      </c>
      <c r="F84" s="15">
        <f t="shared" si="39"/>
        <v>0</v>
      </c>
      <c r="G84" s="15">
        <f t="shared" si="39"/>
        <v>0</v>
      </c>
      <c r="H84" s="25">
        <f t="shared" si="39"/>
        <v>0</v>
      </c>
    </row>
    <row r="85" spans="1:8" ht="12.75" hidden="1" customHeight="1" x14ac:dyDescent="0.2">
      <c r="A85" s="18"/>
      <c r="B85" s="26">
        <f t="shared" ref="B85:H85" si="40">IF($B$25=1,IF($D$25&gt;$A88,$D$24*$C$13*($D$25-$A88-$D$26),$D$24*$C$13*(-$D$26)),0)</f>
        <v>0</v>
      </c>
      <c r="C85" s="9">
        <f t="shared" si="40"/>
        <v>0</v>
      </c>
      <c r="D85" s="9">
        <f t="shared" si="40"/>
        <v>0</v>
      </c>
      <c r="E85" s="9">
        <f t="shared" si="40"/>
        <v>0</v>
      </c>
      <c r="F85" s="9">
        <f t="shared" si="40"/>
        <v>0</v>
      </c>
      <c r="G85" s="9">
        <f t="shared" si="40"/>
        <v>0</v>
      </c>
      <c r="H85" s="27">
        <f t="shared" si="40"/>
        <v>0</v>
      </c>
    </row>
    <row r="86" spans="1:8" ht="12.75" hidden="1" customHeight="1" x14ac:dyDescent="0.2">
      <c r="A86" s="18"/>
      <c r="B86" s="26">
        <f t="shared" ref="B86:H86" si="41">IF($B$27=1,IF($D$27&lt;$A88,$D$24*$C$13*($A88-$D$27-$D$28),$D$24*$C$13*(-$D$28)),0)</f>
        <v>0</v>
      </c>
      <c r="C86" s="9">
        <f t="shared" si="41"/>
        <v>0</v>
      </c>
      <c r="D86" s="9">
        <f t="shared" si="41"/>
        <v>0</v>
      </c>
      <c r="E86" s="9">
        <f t="shared" si="41"/>
        <v>0</v>
      </c>
      <c r="F86" s="9">
        <f t="shared" si="41"/>
        <v>0</v>
      </c>
      <c r="G86" s="9">
        <f t="shared" si="41"/>
        <v>0</v>
      </c>
      <c r="H86" s="27">
        <f t="shared" si="41"/>
        <v>0</v>
      </c>
    </row>
    <row r="87" spans="1:8" ht="12.75" hidden="1" customHeight="1" x14ac:dyDescent="0.2">
      <c r="A87" s="18"/>
      <c r="B87" s="9">
        <f t="shared" ref="B87:H87" si="42">IF($A88+$C$12&lt;$C$11,B$46*($C$11-$A88-$C$12),0)</f>
        <v>0</v>
      </c>
      <c r="C87" s="9">
        <f t="shared" si="42"/>
        <v>0</v>
      </c>
      <c r="D87" s="9">
        <f t="shared" si="42"/>
        <v>0</v>
      </c>
      <c r="E87" s="9">
        <f t="shared" si="42"/>
        <v>0</v>
      </c>
      <c r="F87" s="9">
        <f t="shared" si="42"/>
        <v>0</v>
      </c>
      <c r="G87" s="9">
        <f t="shared" si="42"/>
        <v>0</v>
      </c>
      <c r="H87" s="9">
        <f t="shared" si="42"/>
        <v>0</v>
      </c>
    </row>
    <row r="88" spans="1:8" ht="12.75" hidden="1" customHeight="1" x14ac:dyDescent="0.2">
      <c r="A88" s="18">
        <f>$A$38</f>
        <v>12</v>
      </c>
      <c r="B88" s="24">
        <f t="shared" ref="B88:H88" si="43">SUM(B82:B87)</f>
        <v>410.79999999999995</v>
      </c>
      <c r="C88" s="15">
        <f t="shared" si="43"/>
        <v>405.6</v>
      </c>
      <c r="D88" s="15">
        <f t="shared" si="43"/>
        <v>397.8</v>
      </c>
      <c r="E88" s="15">
        <f t="shared" si="43"/>
        <v>501.6</v>
      </c>
      <c r="F88" s="15">
        <f t="shared" si="43"/>
        <v>673.80000000000007</v>
      </c>
      <c r="G88" s="15">
        <f t="shared" si="43"/>
        <v>788.6</v>
      </c>
      <c r="H88" s="25">
        <f t="shared" si="43"/>
        <v>903.40000000000009</v>
      </c>
    </row>
    <row r="89" spans="1:8" ht="12.75" hidden="1" customHeight="1" x14ac:dyDescent="0.2">
      <c r="A89" s="18"/>
      <c r="B89" s="21">
        <f t="shared" ref="B89:H89" si="44">($A95+$C$12)*B$46</f>
        <v>72.400000000000006</v>
      </c>
      <c r="C89" s="21">
        <f t="shared" si="44"/>
        <v>217.20000000000002</v>
      </c>
      <c r="D89" s="21">
        <f t="shared" si="44"/>
        <v>434.40000000000003</v>
      </c>
      <c r="E89" s="21">
        <f t="shared" si="44"/>
        <v>651.6</v>
      </c>
      <c r="F89" s="21">
        <f t="shared" si="44"/>
        <v>868.80000000000007</v>
      </c>
      <c r="G89" s="21">
        <f t="shared" si="44"/>
        <v>1013.6</v>
      </c>
      <c r="H89" s="21">
        <f t="shared" si="44"/>
        <v>1158.4000000000001</v>
      </c>
    </row>
    <row r="90" spans="1:8" ht="12.75" hidden="1" customHeight="1" x14ac:dyDescent="0.2">
      <c r="A90" s="18"/>
      <c r="B90" s="8">
        <f>IF($B$19=1,IF($B$46&lt;($C$13*$C$19/100),((($C$13*$C$19/100)-$B$46)*($D$19*$C$10/100))-$E$19,-$E$19),(IF($B$20=1,IF(($A95*B$46)&lt;MAX(MIN($A95, $D$22),$C$10)*$C$13*$C$20/100,MAX(MIN($A95,$D$22),$C$10)*$C$13*$C$20/100-($A95*B$46)-$E$20,-$E$20),0)))</f>
        <v>381.23999999999995</v>
      </c>
      <c r="C90" s="8">
        <f>IF($B$19=1,IF($C$46&lt;($C$13*$C$19/100),((($C$13*$C$19/100)-$C$46)*($D$19*$C$10/100))-$E$19,-$E$19),(IF($B$20=1,IF(($A95*C$46)&lt;MAX(MIN($A95, $D$22),$C$10)*$C$13*$C$20/100,MAX(MIN($A95,$D$22),$C$10)*$C$13*$C$20/100-($A95*C$46)-$E$20,-$E$20),0)))</f>
        <v>231.23999999999995</v>
      </c>
      <c r="D90" s="8">
        <f>IF($B$19=1,IF($D$46&lt;($C$13*$C$19/100),((($C$13*$C$19/100)-$D$46)*($D$19*$C$10/100))-$E$19,-$E$19),(IF($B$20=1,IF(($A95*D$46)&lt;MAX(MIN($A95, $D$22),$C$10)*$C$13*$C$20/100,MAX(MIN($A95,$D$22),$C$10)*$C$13*$C$20/100-($A95*D$46)-$E$20,-$E$20),0)))</f>
        <v>6.2399999999999523</v>
      </c>
      <c r="E90" s="8">
        <f>IF($B$19=1,IF($E$46&lt;($C$13*$C$19/100),((($C$13*$C$19/100)-$E$46)*($D$19*$C$10/100))-$E$19,-$E$19),(IF($B$20=1,IF(($A95*$E$46)&lt;MAX(MIN($A95, $D$22),$C$10)*$C$13*$C$20/100,MAX(MIN($A95,$D$22),$C$10)*$C$13*$C$20/100-($A95*$E$46)-$E$20,-$E$20),0)))</f>
        <v>-15</v>
      </c>
      <c r="F90" s="8">
        <f>IF($B$19=1,IF($F$46&lt;($C$13*$C$19/100),((($C$13*$C$19/100)-$F$46)*($D$19*$C$10/100))-$E$19,-$E$19),(IF($B$20=1,IF(($A95*$F$46)&lt;MAX(MIN($A95, $D$22),$C$10)*$C$13*$C$20/100,MAX(MIN($A95,$D$22),$C$10)*$C$13*$C$20/100-($A95*$F$46)-$E$20,-$E$20),0)))</f>
        <v>-15</v>
      </c>
      <c r="G90" s="8">
        <f>IF($B$19=1,IF($G$46&lt;($C$13*$C$19/100),((($C$13*$C$19/100)-$G$46)*($D$19*$C$10/100))-$E$19,-$E$19),(IF($B$20=1,IF(($A95*G$46)&lt;MAX(MIN($A95, $D$22),$C$10)*$C$13*$C$20/100,MAX(MIN($A95,$D$22),$C$10)*$C$13*$C$20/100-($A95*G$46)-$E$20,-$E$20),0)))</f>
        <v>-15</v>
      </c>
      <c r="H90" s="8">
        <f>IF($B$19=1,IF($H$46&lt;($C$13*$C$19/100),((($C$13*$C$19/100)-$H$46)*($D$19*$C$10/100))-$E$19,-$E$19),(IF($B$20=1,IF(($A95*H$46)&lt;MAX(MIN($A95, $D$22),$C$10)*$C$13*$C$20/100,MAX(MIN($A95,$D$22),$C$10)*$C$13*$C$20/100-($A95*H$46)-$E$20,-$E$20),0)))</f>
        <v>-15</v>
      </c>
    </row>
    <row r="91" spans="1:8" ht="12.75" hidden="1" customHeight="1" x14ac:dyDescent="0.2">
      <c r="A91" s="18"/>
      <c r="B91" s="24">
        <f t="shared" ref="B91:H91" si="45">IF($B$23=1,($D$23-$A95)*$D$24*$C$13,0)</f>
        <v>0</v>
      </c>
      <c r="C91" s="15">
        <f t="shared" si="45"/>
        <v>0</v>
      </c>
      <c r="D91" s="15">
        <f t="shared" si="45"/>
        <v>0</v>
      </c>
      <c r="E91" s="15">
        <f t="shared" si="45"/>
        <v>0</v>
      </c>
      <c r="F91" s="15">
        <f t="shared" si="45"/>
        <v>0</v>
      </c>
      <c r="G91" s="15">
        <f t="shared" si="45"/>
        <v>0</v>
      </c>
      <c r="H91" s="25">
        <f t="shared" si="45"/>
        <v>0</v>
      </c>
    </row>
    <row r="92" spans="1:8" ht="12.75" hidden="1" customHeight="1" x14ac:dyDescent="0.2">
      <c r="A92" s="18"/>
      <c r="B92" s="26">
        <f t="shared" ref="B92:H92" si="46">IF($B$25=1,IF($D$25&gt;$A95,$D$24*$C$13*($D$25-$A95-$D$26),$D$24*$C$13*(-$D$26)),0)</f>
        <v>0</v>
      </c>
      <c r="C92" s="9">
        <f t="shared" si="46"/>
        <v>0</v>
      </c>
      <c r="D92" s="9">
        <f t="shared" si="46"/>
        <v>0</v>
      </c>
      <c r="E92" s="9">
        <f t="shared" si="46"/>
        <v>0</v>
      </c>
      <c r="F92" s="9">
        <f t="shared" si="46"/>
        <v>0</v>
      </c>
      <c r="G92" s="9">
        <f t="shared" si="46"/>
        <v>0</v>
      </c>
      <c r="H92" s="27">
        <f t="shared" si="46"/>
        <v>0</v>
      </c>
    </row>
    <row r="93" spans="1:8" ht="12.75" hidden="1" customHeight="1" x14ac:dyDescent="0.2">
      <c r="A93" s="18"/>
      <c r="B93" s="26">
        <f t="shared" ref="B93:H93" si="47">IF($B$27=1,IF($D$27&lt;$A95,$D$24*$C$13*($A95-$D$27-$D$28),$D$24*$C$13*(-$D$28)),0)</f>
        <v>0</v>
      </c>
      <c r="C93" s="9">
        <f t="shared" si="47"/>
        <v>0</v>
      </c>
      <c r="D93" s="9">
        <f t="shared" si="47"/>
        <v>0</v>
      </c>
      <c r="E93" s="9">
        <f t="shared" si="47"/>
        <v>0</v>
      </c>
      <c r="F93" s="9">
        <f t="shared" si="47"/>
        <v>0</v>
      </c>
      <c r="G93" s="9">
        <f t="shared" si="47"/>
        <v>0</v>
      </c>
      <c r="H93" s="27">
        <f t="shared" si="47"/>
        <v>0</v>
      </c>
    </row>
    <row r="94" spans="1:8" ht="12.75" hidden="1" customHeight="1" x14ac:dyDescent="0.2">
      <c r="A94" s="18"/>
      <c r="B94" s="9">
        <f t="shared" ref="B94:H94" si="48">IF($A95+$C$12&lt;$C$11,B$46*($C$11-$A95-$C$12),0)</f>
        <v>0</v>
      </c>
      <c r="C94" s="9">
        <f t="shared" si="48"/>
        <v>0</v>
      </c>
      <c r="D94" s="9">
        <f t="shared" si="48"/>
        <v>0</v>
      </c>
      <c r="E94" s="9">
        <f t="shared" si="48"/>
        <v>0</v>
      </c>
      <c r="F94" s="9">
        <f t="shared" si="48"/>
        <v>0</v>
      </c>
      <c r="G94" s="9">
        <f t="shared" si="48"/>
        <v>0</v>
      </c>
      <c r="H94" s="9">
        <f t="shared" si="48"/>
        <v>0</v>
      </c>
    </row>
    <row r="95" spans="1:8" ht="12.75" hidden="1" customHeight="1" x14ac:dyDescent="0.2">
      <c r="A95" s="18">
        <f>$A$39</f>
        <v>15</v>
      </c>
      <c r="B95" s="28">
        <f t="shared" ref="B95:H95" si="49">SUM(B89:B94)</f>
        <v>453.64</v>
      </c>
      <c r="C95" s="29">
        <f t="shared" si="49"/>
        <v>448.43999999999994</v>
      </c>
      <c r="D95" s="29">
        <f t="shared" si="49"/>
        <v>440.64</v>
      </c>
      <c r="E95" s="29">
        <f t="shared" si="49"/>
        <v>636.6</v>
      </c>
      <c r="F95" s="29">
        <f t="shared" si="49"/>
        <v>853.80000000000007</v>
      </c>
      <c r="G95" s="29">
        <f t="shared" si="49"/>
        <v>998.6</v>
      </c>
      <c r="H95" s="30">
        <f t="shared" si="49"/>
        <v>1143.4000000000001</v>
      </c>
    </row>
    <row r="96" spans="1:8" ht="12.75" hidden="1" customHeight="1" x14ac:dyDescent="0.2"/>
    <row r="97" spans="4:10" ht="12.75" hidden="1" customHeight="1" x14ac:dyDescent="0.2"/>
    <row r="98" spans="4:10" hidden="1" x14ac:dyDescent="0.2"/>
    <row r="100" spans="4:10" x14ac:dyDescent="0.2">
      <c r="D100" s="15"/>
      <c r="E100" s="15"/>
      <c r="F100" s="15"/>
      <c r="G100" s="15"/>
      <c r="H100" s="15"/>
      <c r="I100" s="15"/>
      <c r="J100" s="15"/>
    </row>
  </sheetData>
  <sheetProtection algorithmName="SHA-512" hashValue="td6fIqBmyawRvbDO+yrFFksu3dCbklDcYcDmaFgAGhIqOV4WLWO896PGIOmmAdoZ1ouNT0Tw4Efrd7yUO8Qmag==" saltValue="Kc945Q9NDKDXgNXjXrFF1Q==" spinCount="100000" sheet="1" objects="1" scenarios="1"/>
  <conditionalFormatting sqref="B33:H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93" fitToHeight="0" orientation="portrait" r:id="rId1"/>
  <headerFooter alignWithMargins="0">
    <oddFooter>&amp;CPrepared on &amp;D</oddFooter>
  </headerFooter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100"/>
    <pageSetUpPr fitToPage="1"/>
  </sheetPr>
  <dimension ref="A2:J100"/>
  <sheetViews>
    <sheetView zoomScaleNormal="100" workbookViewId="0">
      <selection activeCell="L13" sqref="L13"/>
    </sheetView>
  </sheetViews>
  <sheetFormatPr baseColWidth="10" defaultColWidth="9.1640625" defaultRowHeight="16" x14ac:dyDescent="0.2"/>
  <cols>
    <col min="1" max="1" width="22" style="1" customWidth="1"/>
    <col min="2" max="8" width="9.6640625" style="1" customWidth="1"/>
    <col min="9" max="9" width="9.1640625" style="1"/>
    <col min="10" max="10" width="10" style="1" customWidth="1"/>
    <col min="11" max="16384" width="9.1640625" style="1"/>
  </cols>
  <sheetData>
    <row r="2" spans="1:8" ht="23" x14ac:dyDescent="0.2">
      <c r="B2" s="116"/>
      <c r="C2" s="116"/>
      <c r="D2" s="116"/>
      <c r="E2" s="116"/>
    </row>
    <row r="3" spans="1:8" ht="23" x14ac:dyDescent="0.2">
      <c r="A3" s="124" t="s">
        <v>46</v>
      </c>
      <c r="B3" s="141"/>
      <c r="C3" s="141"/>
      <c r="D3" s="141"/>
      <c r="E3" s="149"/>
    </row>
    <row r="4" spans="1:8" ht="23" x14ac:dyDescent="0.2">
      <c r="A4" s="116"/>
      <c r="B4" s="116"/>
      <c r="C4" s="116"/>
      <c r="D4" s="116"/>
      <c r="E4" s="116"/>
    </row>
    <row r="6" spans="1:8" ht="17" thickBot="1" x14ac:dyDescent="0.25"/>
    <row r="7" spans="1:8" ht="17" thickBot="1" x14ac:dyDescent="0.25">
      <c r="A7" s="43" t="s">
        <v>44</v>
      </c>
      <c r="B7" s="117"/>
      <c r="C7" s="118"/>
      <c r="D7" s="17"/>
      <c r="E7" s="17"/>
      <c r="F7" s="17"/>
      <c r="G7" s="17"/>
      <c r="H7" s="17"/>
    </row>
    <row r="8" spans="1:8" ht="17" thickBot="1" x14ac:dyDescent="0.25"/>
    <row r="9" spans="1:8" x14ac:dyDescent="0.2">
      <c r="A9" s="98" t="s">
        <v>22</v>
      </c>
      <c r="B9" s="99"/>
      <c r="C9" s="100"/>
      <c r="E9" s="2"/>
      <c r="F9" s="2"/>
      <c r="G9" s="2"/>
    </row>
    <row r="10" spans="1:8" x14ac:dyDescent="0.2">
      <c r="A10" s="44" t="s">
        <v>37</v>
      </c>
      <c r="B10" s="3"/>
      <c r="C10" s="80">
        <v>6</v>
      </c>
      <c r="D10" s="145" t="s">
        <v>26</v>
      </c>
      <c r="E10" s="2"/>
      <c r="F10" s="2"/>
      <c r="G10" s="2"/>
    </row>
    <row r="11" spans="1:8" x14ac:dyDescent="0.2">
      <c r="A11" s="45" t="s">
        <v>0</v>
      </c>
      <c r="C11" s="81">
        <v>3.2</v>
      </c>
      <c r="D11" s="5"/>
      <c r="E11" s="2"/>
      <c r="F11" s="2"/>
      <c r="G11" s="2"/>
    </row>
    <row r="12" spans="1:8" x14ac:dyDescent="0.2">
      <c r="A12" s="45" t="s">
        <v>38</v>
      </c>
      <c r="C12" s="81">
        <v>-7.0000000000000007E-2</v>
      </c>
      <c r="D12" s="5"/>
      <c r="E12" s="2"/>
      <c r="F12" s="2"/>
      <c r="G12" s="2"/>
    </row>
    <row r="13" spans="1:8" ht="17" thickBot="1" x14ac:dyDescent="0.25">
      <c r="A13" s="46" t="s">
        <v>6</v>
      </c>
      <c r="B13" s="47"/>
      <c r="C13" s="82">
        <v>61</v>
      </c>
      <c r="D13" s="5"/>
    </row>
    <row r="14" spans="1:8" ht="17" thickBot="1" x14ac:dyDescent="0.25"/>
    <row r="15" spans="1:8" ht="16" customHeight="1" x14ac:dyDescent="0.2">
      <c r="A15" s="98" t="s">
        <v>23</v>
      </c>
      <c r="B15" s="99"/>
      <c r="C15" s="99"/>
      <c r="D15" s="99"/>
      <c r="E15" s="100"/>
      <c r="G15" s="135" t="s">
        <v>118</v>
      </c>
      <c r="H15" s="126"/>
    </row>
    <row r="16" spans="1:8" x14ac:dyDescent="0.2">
      <c r="A16" s="44"/>
      <c r="B16" s="37"/>
      <c r="C16" s="38" t="s">
        <v>3</v>
      </c>
      <c r="D16" s="38" t="s">
        <v>5</v>
      </c>
      <c r="E16" s="48"/>
      <c r="G16" s="137"/>
      <c r="H16" s="128"/>
    </row>
    <row r="17" spans="1:10" x14ac:dyDescent="0.2">
      <c r="A17" s="45"/>
      <c r="B17" s="17" t="s">
        <v>1</v>
      </c>
      <c r="C17" s="39" t="s">
        <v>4</v>
      </c>
      <c r="D17" s="39" t="s">
        <v>4</v>
      </c>
      <c r="E17" s="49"/>
      <c r="G17" s="44" t="s">
        <v>36</v>
      </c>
      <c r="H17" s="55"/>
      <c r="I17" s="6"/>
    </row>
    <row r="18" spans="1:10" x14ac:dyDescent="0.2">
      <c r="A18" s="45"/>
      <c r="B18" s="17" t="s">
        <v>2</v>
      </c>
      <c r="C18" s="39" t="s">
        <v>7</v>
      </c>
      <c r="D18" s="39" t="s">
        <v>7</v>
      </c>
      <c r="E18" s="78" t="s">
        <v>27</v>
      </c>
      <c r="G18" s="45" t="s">
        <v>8</v>
      </c>
      <c r="H18" s="93">
        <v>6</v>
      </c>
      <c r="I18" s="7"/>
    </row>
    <row r="19" spans="1:10" x14ac:dyDescent="0.2">
      <c r="A19" s="45" t="s">
        <v>28</v>
      </c>
      <c r="B19" s="83">
        <v>0</v>
      </c>
      <c r="C19" s="84">
        <v>70</v>
      </c>
      <c r="D19" s="84">
        <v>100</v>
      </c>
      <c r="E19" s="85">
        <v>10</v>
      </c>
      <c r="F19" s="144" t="s">
        <v>26</v>
      </c>
      <c r="G19" s="45" t="s">
        <v>12</v>
      </c>
      <c r="H19" s="94">
        <v>61</v>
      </c>
    </row>
    <row r="20" spans="1:10" x14ac:dyDescent="0.2">
      <c r="A20" s="45" t="s">
        <v>29</v>
      </c>
      <c r="B20" s="83">
        <v>1</v>
      </c>
      <c r="C20" s="84">
        <v>70</v>
      </c>
      <c r="D20" s="42" t="s">
        <v>31</v>
      </c>
      <c r="E20" s="85">
        <v>15.53</v>
      </c>
      <c r="F20" s="144" t="s">
        <v>26</v>
      </c>
      <c r="G20" s="45" t="s">
        <v>13</v>
      </c>
      <c r="H20" s="56">
        <f>(H18+$C$12)*H19</f>
        <v>361.72999999999996</v>
      </c>
    </row>
    <row r="21" spans="1:10" x14ac:dyDescent="0.2">
      <c r="A21" s="45" t="s">
        <v>30</v>
      </c>
      <c r="B21" s="86">
        <v>0</v>
      </c>
      <c r="D21" s="17"/>
      <c r="E21" s="51"/>
      <c r="G21" s="45" t="s">
        <v>32</v>
      </c>
      <c r="H21" s="57">
        <f>IF($B$19=1,IF(H19&lt;($C$13*$C$19/100),((($C$13*$C$19/100)-H19)*($D$19*$C$10/100))-$E$19,-$E$19),(IF($B$20=1,IF((H18*H19)&lt;MAX(MIN(H18, $D$22),$C$10)*$C$13*$C$20/100,MAX(MIN(H18,$D$22),$C$10)*$C$13*$C$20/100-(H18*H19)-$E$20,-$E$20),0)))</f>
        <v>-15.53</v>
      </c>
      <c r="I21" s="9"/>
    </row>
    <row r="22" spans="1:10" x14ac:dyDescent="0.2">
      <c r="A22" s="45"/>
      <c r="B22" s="10" t="s">
        <v>24</v>
      </c>
      <c r="C22" s="11"/>
      <c r="D22" s="96">
        <f>IF(B21=1,C10,C10*2)</f>
        <v>12</v>
      </c>
      <c r="E22" s="52"/>
      <c r="G22" s="45" t="s">
        <v>11</v>
      </c>
      <c r="H22" s="58">
        <f>IF($B$23=1,($D$23-H18)*$D$24*$C$13,0)</f>
        <v>0</v>
      </c>
      <c r="I22" s="9"/>
    </row>
    <row r="23" spans="1:10" x14ac:dyDescent="0.2">
      <c r="A23" s="44" t="s">
        <v>16</v>
      </c>
      <c r="B23" s="87">
        <v>0</v>
      </c>
      <c r="C23" s="3" t="s">
        <v>8</v>
      </c>
      <c r="D23" s="89">
        <v>6</v>
      </c>
      <c r="E23" s="53"/>
      <c r="G23" s="45" t="s">
        <v>19</v>
      </c>
      <c r="H23" s="57">
        <f>IF($B$25=1,IF($D$25&gt;H18,$D$24*$C$13*($D$25-H18-$D$26),$D$24*$C$13*(-$D$26)),0)</f>
        <v>0</v>
      </c>
    </row>
    <row r="24" spans="1:10" x14ac:dyDescent="0.2">
      <c r="A24" s="45"/>
      <c r="B24" s="39"/>
      <c r="C24" s="1" t="s">
        <v>14</v>
      </c>
      <c r="D24" s="90">
        <v>0.6</v>
      </c>
      <c r="E24" s="53"/>
      <c r="G24" s="45" t="s">
        <v>20</v>
      </c>
      <c r="H24" s="57">
        <f>IF($B$27=1,IF($D$27&lt;H18,$D$24*$C$13*(H18-$D$27-$D$28),$D$24*$C$13*(-$D$28)),0)</f>
        <v>0</v>
      </c>
    </row>
    <row r="25" spans="1:10" x14ac:dyDescent="0.2">
      <c r="A25" s="45" t="s">
        <v>17</v>
      </c>
      <c r="B25" s="88">
        <v>0</v>
      </c>
      <c r="C25" s="1" t="s">
        <v>9</v>
      </c>
      <c r="D25" s="91">
        <v>5.7</v>
      </c>
      <c r="E25" s="53"/>
      <c r="G25" s="45" t="s">
        <v>15</v>
      </c>
      <c r="H25" s="57">
        <f>IF(H18+$C$12&lt;$C$11,H19*($C$11-H18-$C$12),0)</f>
        <v>0</v>
      </c>
    </row>
    <row r="26" spans="1:10" x14ac:dyDescent="0.2">
      <c r="A26" s="45"/>
      <c r="C26" s="1" t="s">
        <v>10</v>
      </c>
      <c r="D26" s="91">
        <v>0.3</v>
      </c>
      <c r="E26" s="53"/>
      <c r="G26" s="59" t="s">
        <v>21</v>
      </c>
      <c r="H26" s="60">
        <f>SUM(H20:H25)</f>
        <v>346.2</v>
      </c>
      <c r="I26" s="13"/>
    </row>
    <row r="27" spans="1:10" x14ac:dyDescent="0.2">
      <c r="A27" s="45" t="s">
        <v>18</v>
      </c>
      <c r="B27" s="88">
        <v>0</v>
      </c>
      <c r="C27" s="1" t="s">
        <v>9</v>
      </c>
      <c r="D27" s="91">
        <v>10</v>
      </c>
      <c r="E27" s="53"/>
      <c r="G27" s="61" t="s">
        <v>33</v>
      </c>
      <c r="H27" s="95">
        <v>431</v>
      </c>
      <c r="I27" s="13"/>
    </row>
    <row r="28" spans="1:10" ht="17" thickBot="1" x14ac:dyDescent="0.25">
      <c r="A28" s="46"/>
      <c r="B28" s="47"/>
      <c r="C28" s="47" t="s">
        <v>10</v>
      </c>
      <c r="D28" s="92">
        <v>0.1</v>
      </c>
      <c r="E28" s="54"/>
      <c r="G28" s="62" t="s">
        <v>34</v>
      </c>
      <c r="H28" s="79">
        <f>H26-H27</f>
        <v>-84.800000000000011</v>
      </c>
      <c r="I28" s="13"/>
    </row>
    <row r="29" spans="1:10" ht="17" thickBot="1" x14ac:dyDescent="0.25"/>
    <row r="30" spans="1:10" x14ac:dyDescent="0.2">
      <c r="A30" s="113" t="s">
        <v>35</v>
      </c>
      <c r="B30" s="114"/>
      <c r="C30" s="114"/>
      <c r="D30" s="114"/>
      <c r="E30" s="114"/>
      <c r="F30" s="114"/>
      <c r="G30" s="114"/>
      <c r="H30" s="115"/>
    </row>
    <row r="31" spans="1:10" x14ac:dyDescent="0.2">
      <c r="A31" s="73" t="s">
        <v>21</v>
      </c>
      <c r="B31" s="132" t="s">
        <v>3</v>
      </c>
      <c r="C31" s="133"/>
      <c r="D31" s="133"/>
      <c r="E31" s="133"/>
      <c r="F31" s="133"/>
      <c r="G31" s="133"/>
      <c r="H31" s="134"/>
      <c r="J31" s="14"/>
    </row>
    <row r="32" spans="1:10" ht="17" thickBot="1" x14ac:dyDescent="0.25">
      <c r="A32" s="74" t="s">
        <v>5</v>
      </c>
      <c r="B32" s="31">
        <v>5</v>
      </c>
      <c r="C32" s="31">
        <v>30</v>
      </c>
      <c r="D32" s="31">
        <v>50</v>
      </c>
      <c r="E32" s="31">
        <v>70</v>
      </c>
      <c r="F32" s="31">
        <v>80</v>
      </c>
      <c r="G32" s="31">
        <v>90</v>
      </c>
      <c r="H32" s="36">
        <v>100</v>
      </c>
      <c r="J32" s="15"/>
    </row>
    <row r="33" spans="1:10" x14ac:dyDescent="0.2">
      <c r="A33" s="75">
        <v>4</v>
      </c>
      <c r="B33" s="41">
        <f t="shared" ref="B33:H33" si="0">B53-$H$27</f>
        <v>-190.68</v>
      </c>
      <c r="C33" s="41">
        <f t="shared" si="0"/>
        <v>-192.43</v>
      </c>
      <c r="D33" s="41">
        <f t="shared" si="0"/>
        <v>-193.83</v>
      </c>
      <c r="E33" s="41">
        <f t="shared" si="0"/>
        <v>-171.42999999999995</v>
      </c>
      <c r="F33" s="41">
        <f t="shared" si="0"/>
        <v>-132.12999999999994</v>
      </c>
      <c r="G33" s="41">
        <f t="shared" si="0"/>
        <v>-92.829999999999984</v>
      </c>
      <c r="H33" s="69">
        <f t="shared" si="0"/>
        <v>-53.529999999999973</v>
      </c>
    </row>
    <row r="34" spans="1:10" x14ac:dyDescent="0.2">
      <c r="A34" s="75">
        <v>5</v>
      </c>
      <c r="B34" s="41">
        <f t="shared" ref="B34:H34" si="1">B60-$H$27</f>
        <v>-190.68</v>
      </c>
      <c r="C34" s="41">
        <f t="shared" si="1"/>
        <v>-192.43000000000004</v>
      </c>
      <c r="D34" s="41">
        <f t="shared" si="1"/>
        <v>-193.83</v>
      </c>
      <c r="E34" s="41">
        <f t="shared" si="1"/>
        <v>-101.43</v>
      </c>
      <c r="F34" s="41">
        <f t="shared" si="1"/>
        <v>-52.129999999999995</v>
      </c>
      <c r="G34" s="41">
        <f t="shared" si="1"/>
        <v>-2.8299999999999841</v>
      </c>
      <c r="H34" s="69">
        <f t="shared" si="1"/>
        <v>46.470000000000027</v>
      </c>
    </row>
    <row r="35" spans="1:10" x14ac:dyDescent="0.2">
      <c r="A35" s="75">
        <v>6</v>
      </c>
      <c r="B35" s="41">
        <f t="shared" ref="B35:H35" si="2">B67-$H$27</f>
        <v>-190.68</v>
      </c>
      <c r="C35" s="41">
        <f t="shared" si="2"/>
        <v>-192.43000000000004</v>
      </c>
      <c r="D35" s="41">
        <f t="shared" si="2"/>
        <v>-150.02999999999997</v>
      </c>
      <c r="E35" s="41">
        <f t="shared" si="2"/>
        <v>-31.430000000000007</v>
      </c>
      <c r="F35" s="41">
        <f t="shared" si="2"/>
        <v>27.870000000000005</v>
      </c>
      <c r="G35" s="41">
        <f t="shared" si="2"/>
        <v>87.169999999999959</v>
      </c>
      <c r="H35" s="69">
        <f t="shared" si="2"/>
        <v>146.47000000000003</v>
      </c>
    </row>
    <row r="36" spans="1:10" x14ac:dyDescent="0.2">
      <c r="A36" s="75">
        <v>7</v>
      </c>
      <c r="B36" s="41">
        <f t="shared" ref="B36:H36" si="3">B74-$H$27</f>
        <v>-147.98000000000002</v>
      </c>
      <c r="C36" s="41">
        <f t="shared" si="3"/>
        <v>-149.73000000000002</v>
      </c>
      <c r="D36" s="41">
        <f t="shared" si="3"/>
        <v>-100.02999999999997</v>
      </c>
      <c r="E36" s="41">
        <f t="shared" si="3"/>
        <v>38.569999999999993</v>
      </c>
      <c r="F36" s="41">
        <f t="shared" si="3"/>
        <v>107.87</v>
      </c>
      <c r="G36" s="41">
        <f t="shared" si="3"/>
        <v>177.16999999999996</v>
      </c>
      <c r="H36" s="69">
        <f t="shared" si="3"/>
        <v>246.47000000000003</v>
      </c>
    </row>
    <row r="37" spans="1:10" x14ac:dyDescent="0.2">
      <c r="A37" s="75">
        <v>8</v>
      </c>
      <c r="B37" s="41">
        <f t="shared" ref="B37:H37" si="4">B81-$H$27</f>
        <v>-105.27999999999997</v>
      </c>
      <c r="C37" s="41">
        <f t="shared" si="4"/>
        <v>-107.02999999999997</v>
      </c>
      <c r="D37" s="41">
        <f t="shared" si="4"/>
        <v>-50.029999999999973</v>
      </c>
      <c r="E37" s="41">
        <f t="shared" si="4"/>
        <v>108.57000000000005</v>
      </c>
      <c r="F37" s="41">
        <f t="shared" si="4"/>
        <v>187.87</v>
      </c>
      <c r="G37" s="41">
        <f t="shared" si="4"/>
        <v>267.16999999999996</v>
      </c>
      <c r="H37" s="69">
        <f t="shared" si="4"/>
        <v>346.47</v>
      </c>
    </row>
    <row r="38" spans="1:10" x14ac:dyDescent="0.2">
      <c r="A38" s="75">
        <v>12</v>
      </c>
      <c r="B38" s="41">
        <f t="shared" ref="B38:H38" si="5">B88-$H$27</f>
        <v>65.519999999999982</v>
      </c>
      <c r="C38" s="41">
        <f t="shared" si="5"/>
        <v>63.769999999999982</v>
      </c>
      <c r="D38" s="41">
        <f t="shared" si="5"/>
        <v>149.97000000000003</v>
      </c>
      <c r="E38" s="41">
        <f t="shared" si="5"/>
        <v>388.57000000000005</v>
      </c>
      <c r="F38" s="41">
        <f t="shared" si="5"/>
        <v>507.87</v>
      </c>
      <c r="G38" s="41">
        <f t="shared" si="5"/>
        <v>627.17000000000007</v>
      </c>
      <c r="H38" s="69">
        <f t="shared" si="5"/>
        <v>746.47</v>
      </c>
    </row>
    <row r="39" spans="1:10" ht="17" thickBot="1" x14ac:dyDescent="0.25">
      <c r="A39" s="76">
        <v>15</v>
      </c>
      <c r="B39" s="71">
        <f t="shared" ref="B39:H39" si="6">B95-$H$27</f>
        <v>65.519999999999982</v>
      </c>
      <c r="C39" s="71">
        <f t="shared" si="6"/>
        <v>63.769999999999982</v>
      </c>
      <c r="D39" s="71">
        <f t="shared" si="6"/>
        <v>299.97000000000003</v>
      </c>
      <c r="E39" s="71">
        <f t="shared" si="6"/>
        <v>598.56999999999994</v>
      </c>
      <c r="F39" s="71">
        <f t="shared" si="6"/>
        <v>747.87000000000012</v>
      </c>
      <c r="G39" s="71">
        <f t="shared" si="6"/>
        <v>897.17000000000007</v>
      </c>
      <c r="H39" s="72">
        <f t="shared" si="6"/>
        <v>1046.47</v>
      </c>
    </row>
    <row r="40" spans="1:10" x14ac:dyDescent="0.2">
      <c r="B40" s="9"/>
      <c r="C40" s="9"/>
      <c r="D40" s="9"/>
    </row>
    <row r="41" spans="1:10" x14ac:dyDescent="0.2">
      <c r="B41" s="9"/>
      <c r="C41" s="9"/>
      <c r="D41" s="9"/>
    </row>
    <row r="42" spans="1:10" x14ac:dyDescent="0.2">
      <c r="B42" s="9"/>
      <c r="C42" s="9"/>
      <c r="D42" s="9"/>
    </row>
    <row r="43" spans="1:10" hidden="1" x14ac:dyDescent="0.2">
      <c r="B43" s="9"/>
      <c r="C43" s="9"/>
      <c r="D43" s="9"/>
    </row>
    <row r="44" spans="1:10" ht="12.75" hidden="1" customHeight="1" x14ac:dyDescent="0.2">
      <c r="A44" s="16"/>
      <c r="B44" s="16"/>
      <c r="C44" s="16"/>
      <c r="D44" s="16"/>
      <c r="E44" s="16"/>
      <c r="F44" s="16"/>
      <c r="G44" s="16"/>
      <c r="H44" s="16"/>
      <c r="J44" s="16"/>
    </row>
    <row r="45" spans="1:10" ht="12.75" hidden="1" customHeight="1" x14ac:dyDescent="0.2">
      <c r="A45" s="17"/>
      <c r="B45" s="18" t="s">
        <v>3</v>
      </c>
      <c r="C45" s="14"/>
      <c r="D45" s="14"/>
      <c r="E45" s="14"/>
      <c r="F45" s="14"/>
      <c r="G45" s="14"/>
      <c r="H45" s="14"/>
      <c r="J45" s="14"/>
    </row>
    <row r="46" spans="1:10" ht="12.75" hidden="1" customHeight="1" x14ac:dyDescent="0.2">
      <c r="A46" s="19" t="s">
        <v>5</v>
      </c>
      <c r="B46" s="20">
        <f t="shared" ref="B46:H46" si="7">B32</f>
        <v>5</v>
      </c>
      <c r="C46" s="14">
        <f t="shared" si="7"/>
        <v>30</v>
      </c>
      <c r="D46" s="14">
        <f t="shared" si="7"/>
        <v>50</v>
      </c>
      <c r="E46" s="14">
        <f t="shared" si="7"/>
        <v>70</v>
      </c>
      <c r="F46" s="14">
        <f t="shared" si="7"/>
        <v>80</v>
      </c>
      <c r="G46" s="14">
        <f t="shared" si="7"/>
        <v>90</v>
      </c>
      <c r="H46" s="14">
        <f t="shared" si="7"/>
        <v>100</v>
      </c>
      <c r="J46" s="15"/>
    </row>
    <row r="47" spans="1:10" ht="12.75" hidden="1" customHeight="1" x14ac:dyDescent="0.2">
      <c r="A47" s="19"/>
      <c r="B47" s="21">
        <f t="shared" ref="B47:H47" si="8">($A53+$C$12)*B$46</f>
        <v>19.650000000000002</v>
      </c>
      <c r="C47" s="21">
        <f t="shared" si="8"/>
        <v>117.9</v>
      </c>
      <c r="D47" s="21">
        <f t="shared" si="8"/>
        <v>196.5</v>
      </c>
      <c r="E47" s="21">
        <f t="shared" si="8"/>
        <v>275.10000000000002</v>
      </c>
      <c r="F47" s="21">
        <f t="shared" si="8"/>
        <v>314.40000000000003</v>
      </c>
      <c r="G47" s="21">
        <f t="shared" si="8"/>
        <v>353.7</v>
      </c>
      <c r="H47" s="21">
        <f t="shared" si="8"/>
        <v>393</v>
      </c>
      <c r="J47" s="9"/>
    </row>
    <row r="48" spans="1:10" ht="12.75" hidden="1" customHeight="1" x14ac:dyDescent="0.2">
      <c r="A48" s="19"/>
      <c r="B48" s="8">
        <f>IF($B$19=1,IF($B$46&lt;($C$13*$C$19/100),((($C$13*$C$19/100)-$B$46)*($D$19*$C$10/100))-$E$19,-$E$19),(IF($B$20=1,IF(($A53*B$46)&lt;MAX(MIN($A53, $D$22),$C$10)*$C$13*$C$20/100,MAX(MIN($A53,$D$22),$C$10)*$C$13*$C$20/100-($A53*B$46)-$E$20,-$E$20),0)))</f>
        <v>220.67</v>
      </c>
      <c r="C48" s="8">
        <f>IF($B$19=1,IF($C$46&lt;($C$13*$C$19/100),((($C$13*$C$19/100)-$C$46)*($D$19*$C$10/100))-$E$19,-$E$19),(IF($B$20=1,IF(($A53*C$46)&lt;MAX(MIN($A53, $D$22),$C$10)*$C$13*$C$20/100,MAX(MIN($A53,$D$22),$C$10)*$C$13*$C$20/100-($A53*C$46)-$E$20,-$E$20),0)))</f>
        <v>120.66999999999999</v>
      </c>
      <c r="D48" s="8">
        <f>IF($B$19=1,IF($D$46&lt;($C$13*$C$19/100),((($C$13*$C$19/100)-$D$46)*($D$19*$C$10/100))-$E$19,-$E$19),(IF($B$20=1,IF(($A53*D$46)&lt;MAX(MIN($A53, $D$22),$C$10)*$C$13*$C$20/100,MAX(MIN($A53,$D$22),$C$10)*$C$13*$C$20/100-($A53*D$46)-$E$20,-$E$20),0)))</f>
        <v>40.669999999999987</v>
      </c>
      <c r="E48" s="8">
        <f>IF($B$19=1,IF($E$46&lt;($C$13*$C$19/100),((($C$13*$C$19/100)-$E$46)*($D$19*$C$10/100))-$E$19,-$E$19),(IF($B$20=1,IF(($A53*$E$46)&lt;MAX(MIN($A53, $D$22),$C$10)*$C$13*$C$20/100,MAX(MIN($A53,$D$22),$C$10)*$C$13*$C$20/100-($A53*$E$46)-$E$20,-$E$20),0)))</f>
        <v>-15.53</v>
      </c>
      <c r="F48" s="8">
        <f>IF($B$19=1,IF($F$46&lt;($C$13*$C$19/100),((($C$13*$C$19/100)-$F$46)*($D$19*$C$10/100))-$E$19,-$E$19),(IF($B$20=1,IF(($A53*$F$46)&lt;MAX(MIN($A53, $D$22),$C$10)*$C$13*$C$20/100,MAX(MIN($A53,$D$22),$C$10)*$C$13*$C$20/100-($A53*$F$46)-$E$20,-$E$20),0)))</f>
        <v>-15.53</v>
      </c>
      <c r="G48" s="8">
        <f>IF($B$19=1,IF($G$46&lt;($C$13*$C$19/100),((($C$13*$C$19/100)-$G$46)*($D$19*$C$10/100))-$E$19,-$E$19),(IF($B$20=1,IF(($A53*G$46)&lt;MAX(MIN($A53, $D$22),$C$10)*$C$13*$C$20/100,MAX(MIN($A53,$D$22),$C$10)*$C$13*$C$20/100-($A53*G$46)-$E$20,-$E$20),0)))</f>
        <v>-15.53</v>
      </c>
      <c r="H48" s="8">
        <f>IF($B$19=1,IF($H$46&lt;($C$13*$C$19/100),((($C$13*$C$19/100)-$H$46)*($D$19*$C$10/100))-$E$19,-$E$19),(IF($B$20=1,IF(($A53*H$46)&lt;MAX(MIN($A53, $D$22),$C$10)*$C$13*$C$20/100,MAX(MIN($A53,$D$22),$C$10)*$C$13*$C$20/100-($A53*H$46)-$E$20,-$E$20),0)))</f>
        <v>-15.53</v>
      </c>
      <c r="J48" s="9"/>
    </row>
    <row r="49" spans="1:10" ht="12.75" hidden="1" customHeight="1" x14ac:dyDescent="0.2">
      <c r="A49" s="19"/>
      <c r="B49" s="15">
        <f t="shared" ref="B49:H49" si="9">IF($B$23=1,($D$23-$A53)*$D$24*$C$13,0)</f>
        <v>0</v>
      </c>
      <c r="C49" s="15">
        <f t="shared" si="9"/>
        <v>0</v>
      </c>
      <c r="D49" s="15">
        <f t="shared" si="9"/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J49" s="9"/>
    </row>
    <row r="50" spans="1:10" ht="12.75" hidden="1" customHeight="1" x14ac:dyDescent="0.2">
      <c r="A50" s="19"/>
      <c r="B50" s="9">
        <f t="shared" ref="B50:H50" si="10">IF($B$25=1,IF($D$25&gt;$A53,$D$24*$C$13*($D$25-$A53-$D$26),$D$24*$C$13*(-$D$26)),0)</f>
        <v>0</v>
      </c>
      <c r="C50" s="9">
        <f t="shared" si="10"/>
        <v>0</v>
      </c>
      <c r="D50" s="9">
        <f t="shared" si="10"/>
        <v>0</v>
      </c>
      <c r="E50" s="9">
        <f t="shared" si="10"/>
        <v>0</v>
      </c>
      <c r="F50" s="9">
        <f t="shared" si="10"/>
        <v>0</v>
      </c>
      <c r="G50" s="9">
        <f t="shared" si="10"/>
        <v>0</v>
      </c>
      <c r="H50" s="9">
        <f t="shared" si="10"/>
        <v>0</v>
      </c>
      <c r="J50" s="9"/>
    </row>
    <row r="51" spans="1:10" ht="12.75" hidden="1" customHeight="1" x14ac:dyDescent="0.2">
      <c r="A51" s="19"/>
      <c r="B51" s="9">
        <f t="shared" ref="B51:H51" si="11">IF($B$27=1,IF($D$27&lt;$A53,$D$24*$C$13*($A53-$D$27-$D$28),$D$24*$C$13*(-$D$28)),0)</f>
        <v>0</v>
      </c>
      <c r="C51" s="9">
        <f t="shared" si="11"/>
        <v>0</v>
      </c>
      <c r="D51" s="9">
        <f t="shared" si="11"/>
        <v>0</v>
      </c>
      <c r="E51" s="9">
        <f t="shared" si="11"/>
        <v>0</v>
      </c>
      <c r="F51" s="9">
        <f t="shared" si="11"/>
        <v>0</v>
      </c>
      <c r="G51" s="9">
        <f t="shared" si="11"/>
        <v>0</v>
      </c>
      <c r="H51" s="9">
        <f t="shared" si="11"/>
        <v>0</v>
      </c>
      <c r="J51" s="9"/>
    </row>
    <row r="52" spans="1:10" ht="12.75" hidden="1" customHeight="1" x14ac:dyDescent="0.2">
      <c r="A52" s="19"/>
      <c r="B52" s="9">
        <f t="shared" ref="B52:H52" si="12">IF($A53+$C$12&lt;$C$11,B$46*($C$11-$A53-$C$12),0)</f>
        <v>0</v>
      </c>
      <c r="C52" s="9">
        <f t="shared" si="12"/>
        <v>0</v>
      </c>
      <c r="D52" s="9">
        <f t="shared" si="12"/>
        <v>0</v>
      </c>
      <c r="E52" s="9">
        <f t="shared" si="12"/>
        <v>0</v>
      </c>
      <c r="F52" s="9">
        <f t="shared" si="12"/>
        <v>0</v>
      </c>
      <c r="G52" s="9">
        <f t="shared" si="12"/>
        <v>0</v>
      </c>
      <c r="H52" s="9">
        <f t="shared" si="12"/>
        <v>0</v>
      </c>
      <c r="J52" s="15"/>
    </row>
    <row r="53" spans="1:10" ht="12.75" hidden="1" customHeight="1" x14ac:dyDescent="0.2">
      <c r="A53" s="18">
        <f>$A$33</f>
        <v>4</v>
      </c>
      <c r="B53" s="22">
        <f t="shared" ref="B53:H53" si="13">SUM(B47:B52)</f>
        <v>240.32</v>
      </c>
      <c r="C53" s="21">
        <f t="shared" si="13"/>
        <v>238.57</v>
      </c>
      <c r="D53" s="21">
        <f t="shared" si="13"/>
        <v>237.17</v>
      </c>
      <c r="E53" s="21">
        <f t="shared" si="13"/>
        <v>259.57000000000005</v>
      </c>
      <c r="F53" s="21">
        <f t="shared" si="13"/>
        <v>298.87000000000006</v>
      </c>
      <c r="G53" s="21">
        <f t="shared" si="13"/>
        <v>338.17</v>
      </c>
      <c r="H53" s="23">
        <f t="shared" si="13"/>
        <v>377.47</v>
      </c>
    </row>
    <row r="54" spans="1:10" ht="12.75" hidden="1" customHeight="1" x14ac:dyDescent="0.2">
      <c r="A54" s="18"/>
      <c r="B54" s="21">
        <f t="shared" ref="B54:H54" si="14">($A60+$C$12)*B$46</f>
        <v>24.65</v>
      </c>
      <c r="C54" s="21">
        <f t="shared" si="14"/>
        <v>147.89999999999998</v>
      </c>
      <c r="D54" s="21">
        <f t="shared" si="14"/>
        <v>246.5</v>
      </c>
      <c r="E54" s="21">
        <f t="shared" si="14"/>
        <v>345.09999999999997</v>
      </c>
      <c r="F54" s="21">
        <f t="shared" si="14"/>
        <v>394.4</v>
      </c>
      <c r="G54" s="21">
        <f t="shared" si="14"/>
        <v>443.7</v>
      </c>
      <c r="H54" s="21">
        <f t="shared" si="14"/>
        <v>493</v>
      </c>
    </row>
    <row r="55" spans="1:10" ht="12.75" hidden="1" customHeight="1" x14ac:dyDescent="0.2">
      <c r="A55" s="18"/>
      <c r="B55" s="8">
        <f>IF($B$19=1,IF($B$46&lt;($C$13*$C$19/100),((($C$13*$C$19/100)-$B$46)*($D$19*$C$10/100))-$E$19,-$E$19),(IF($B$20=1,IF(($A60*B$46)&lt;MAX(MIN($A60, $D$22),$C$10)*$C$13*$C$20/100,MAX(MIN($A60,$D$22),$C$10)*$C$13*$C$20/100-($A60*B$46)-$E$20,-$E$20),0)))</f>
        <v>215.67</v>
      </c>
      <c r="C55" s="8">
        <f>IF($B$19=1,IF($C$46&lt;($C$13*$C$19/100),((($C$13*$C$19/100)-$C$46)*($D$19*$C$10/100))-$E$19,-$E$19),(IF($B$20=1,IF(($A60*C$46)&lt;MAX(MIN($A60, $D$22),$C$10)*$C$13*$C$20/100,MAX(MIN($A60,$D$22),$C$10)*$C$13*$C$20/100-($A60*C$46)-$E$20,-$E$20),0)))</f>
        <v>90.669999999999987</v>
      </c>
      <c r="D55" s="8">
        <f>IF($B$19=1,IF($D$46&lt;($C$13*$C$19/100),((($C$13*$C$19/100)-$D$46)*($D$19*$C$10/100))-$E$19,-$E$19),(IF($B$20=1,IF(($A60*D$46)&lt;MAX(MIN($A60, $D$22),$C$10)*$C$13*$C$20/100,MAX(MIN($A60,$D$22),$C$10)*$C$13*$C$20/100-($A60*D$46)-$E$20,-$E$20),0)))</f>
        <v>-9.3300000000000107</v>
      </c>
      <c r="E55" s="8">
        <f>IF($B$19=1,IF($E$46&lt;($C$13*$C$19/100),((($C$13*$C$19/100)-$E$46)*($D$19*$C$10/100))-$E$19,-$E$19),(IF($B$20=1,IF(($A60*$E$46)&lt;MAX(MIN($A60, $D$22),$C$10)*$C$13*$C$20/100,MAX(MIN($A60,$D$22),$C$10)*$C$13*$C$20/100-($A60*$E$46)-$E$20,-$E$20),0)))</f>
        <v>-15.53</v>
      </c>
      <c r="F55" s="8">
        <f>IF($B$19=1,IF($F$46&lt;($C$13*$C$19/100),((($C$13*$C$19/100)-$F$46)*($D$19*$C$10/100))-$E$19,-$E$19),(IF($B$20=1,IF(($A60*$F$46)&lt;MAX(MIN($A60, $D$22),$C$10)*$C$13*$C$20/100,MAX(MIN($A60,$D$22),$C$10)*$C$13*$C$20/100-($A60*$F$46)-$E$20,-$E$20),0)))</f>
        <v>-15.53</v>
      </c>
      <c r="G55" s="8">
        <f>IF($B$19=1,IF($G$46&lt;($C$13*$C$19/100),((($C$13*$C$19/100)-$G$46)*($D$19*$C$10/100))-$E$19,-$E$19),(IF($B$20=1,IF(($A60*G$46)&lt;MAX(MIN($A60, $D$22),$C$10)*$C$13*$C$20/100,MAX(MIN($A60,$D$22),$C$10)*$C$13*$C$20/100-($A60*G$46)-$E$20,-$E$20),0)))</f>
        <v>-15.53</v>
      </c>
      <c r="H55" s="8">
        <f>IF($B$19=1,IF($H$46&lt;($C$13*$C$19/100),((($C$13*$C$19/100)-$H$46)*($D$19*$C$10/100))-$E$19,-$E$19),(IF($B$20=1,IF(($A60*H$46)&lt;MAX(MIN($A60, $D$22),$C$10)*$C$13*$C$20/100,MAX(MIN($A60,$D$22),$C$10)*$C$13*$C$20/100-($A60*H$46)-$E$20,-$E$20),0)))</f>
        <v>-15.53</v>
      </c>
    </row>
    <row r="56" spans="1:10" ht="12.75" hidden="1" customHeight="1" x14ac:dyDescent="0.2">
      <c r="A56" s="18"/>
      <c r="B56" s="24">
        <f t="shared" ref="B56:H56" si="15">IF($B$23=1,($D$23-$A60)*$D$24*$C$13,0)</f>
        <v>0</v>
      </c>
      <c r="C56" s="15">
        <f t="shared" si="15"/>
        <v>0</v>
      </c>
      <c r="D56" s="15">
        <f t="shared" si="15"/>
        <v>0</v>
      </c>
      <c r="E56" s="15">
        <f t="shared" si="15"/>
        <v>0</v>
      </c>
      <c r="F56" s="15">
        <f t="shared" si="15"/>
        <v>0</v>
      </c>
      <c r="G56" s="15">
        <f t="shared" si="15"/>
        <v>0</v>
      </c>
      <c r="H56" s="25">
        <f t="shared" si="15"/>
        <v>0</v>
      </c>
    </row>
    <row r="57" spans="1:10" ht="12.75" hidden="1" customHeight="1" x14ac:dyDescent="0.2">
      <c r="A57" s="18"/>
      <c r="B57" s="26">
        <f t="shared" ref="B57:H57" si="16">IF($B$25=1,IF($D$25&gt;$A60,$D$24*$C$13*($D$25-$A60-$D$26),$D$24*$C$13*(-$D$26)),0)</f>
        <v>0</v>
      </c>
      <c r="C57" s="9">
        <f t="shared" si="16"/>
        <v>0</v>
      </c>
      <c r="D57" s="9">
        <f t="shared" si="16"/>
        <v>0</v>
      </c>
      <c r="E57" s="9">
        <f t="shared" si="16"/>
        <v>0</v>
      </c>
      <c r="F57" s="9">
        <f t="shared" si="16"/>
        <v>0</v>
      </c>
      <c r="G57" s="9">
        <f t="shared" si="16"/>
        <v>0</v>
      </c>
      <c r="H57" s="27">
        <f t="shared" si="16"/>
        <v>0</v>
      </c>
    </row>
    <row r="58" spans="1:10" ht="12.75" hidden="1" customHeight="1" x14ac:dyDescent="0.2">
      <c r="A58" s="18"/>
      <c r="B58" s="26">
        <f t="shared" ref="B58:H58" si="17">IF($B$27=1,IF($D$27&lt;$A60,$D$24*$C$13*($A60-$D$27-$D$28),$D$24*$C$13*(-$D$28)),0)</f>
        <v>0</v>
      </c>
      <c r="C58" s="9">
        <f t="shared" si="17"/>
        <v>0</v>
      </c>
      <c r="D58" s="9">
        <f t="shared" si="17"/>
        <v>0</v>
      </c>
      <c r="E58" s="9">
        <f t="shared" si="17"/>
        <v>0</v>
      </c>
      <c r="F58" s="9">
        <f t="shared" si="17"/>
        <v>0</v>
      </c>
      <c r="G58" s="9">
        <f t="shared" si="17"/>
        <v>0</v>
      </c>
      <c r="H58" s="27">
        <f t="shared" si="17"/>
        <v>0</v>
      </c>
    </row>
    <row r="59" spans="1:10" ht="12.75" hidden="1" customHeight="1" x14ac:dyDescent="0.2">
      <c r="A59" s="18"/>
      <c r="B59" s="9">
        <f t="shared" ref="B59:H59" si="18">IF($A60+$C$12&lt;$C$11,B$46*($C$11-$A60-$C$12),0)</f>
        <v>0</v>
      </c>
      <c r="C59" s="9">
        <f t="shared" si="18"/>
        <v>0</v>
      </c>
      <c r="D59" s="9">
        <f t="shared" si="18"/>
        <v>0</v>
      </c>
      <c r="E59" s="9">
        <f t="shared" si="18"/>
        <v>0</v>
      </c>
      <c r="F59" s="9">
        <f t="shared" si="18"/>
        <v>0</v>
      </c>
      <c r="G59" s="9">
        <f t="shared" si="18"/>
        <v>0</v>
      </c>
      <c r="H59" s="9">
        <f t="shared" si="18"/>
        <v>0</v>
      </c>
    </row>
    <row r="60" spans="1:10" ht="12.75" hidden="1" customHeight="1" x14ac:dyDescent="0.2">
      <c r="A60" s="18">
        <f>$A$34</f>
        <v>5</v>
      </c>
      <c r="B60" s="24">
        <f t="shared" ref="B60:H60" si="19">SUM(B54:B59)</f>
        <v>240.32</v>
      </c>
      <c r="C60" s="15">
        <f t="shared" si="19"/>
        <v>238.56999999999996</v>
      </c>
      <c r="D60" s="15">
        <f t="shared" si="19"/>
        <v>237.17</v>
      </c>
      <c r="E60" s="15">
        <f t="shared" si="19"/>
        <v>329.57</v>
      </c>
      <c r="F60" s="15">
        <f t="shared" si="19"/>
        <v>378.87</v>
      </c>
      <c r="G60" s="15">
        <f t="shared" si="19"/>
        <v>428.17</v>
      </c>
      <c r="H60" s="25">
        <f t="shared" si="19"/>
        <v>477.47</v>
      </c>
    </row>
    <row r="61" spans="1:10" ht="12.75" hidden="1" customHeight="1" x14ac:dyDescent="0.2">
      <c r="A61" s="18"/>
      <c r="B61" s="21">
        <f t="shared" ref="B61:H61" si="20">($A67+$C$12)*B$46</f>
        <v>29.65</v>
      </c>
      <c r="C61" s="21">
        <f t="shared" si="20"/>
        <v>177.89999999999998</v>
      </c>
      <c r="D61" s="21">
        <f t="shared" si="20"/>
        <v>296.5</v>
      </c>
      <c r="E61" s="21">
        <f t="shared" si="20"/>
        <v>415.09999999999997</v>
      </c>
      <c r="F61" s="21">
        <f t="shared" si="20"/>
        <v>474.4</v>
      </c>
      <c r="G61" s="21">
        <f t="shared" si="20"/>
        <v>533.69999999999993</v>
      </c>
      <c r="H61" s="21">
        <f t="shared" si="20"/>
        <v>593</v>
      </c>
    </row>
    <row r="62" spans="1:10" ht="12.75" hidden="1" customHeight="1" x14ac:dyDescent="0.2">
      <c r="A62" s="18"/>
      <c r="B62" s="8">
        <f>IF($B$19=1,IF($B$46&lt;($C$13*$C$19/100),((($C$13*$C$19/100)-$B$46)*($D$19*$C$10/100))-$E$19,-$E$19),(IF($B$20=1,IF(($A67*B$46)&lt;MAX(MIN($A67, $D$22),$C$10)*$C$13*$C$20/100,MAX(MIN($A67,$D$22),$C$10)*$C$13*$C$20/100-($A67*B$46)-$E$20,-$E$20),0)))</f>
        <v>210.67</v>
      </c>
      <c r="C62" s="8">
        <f>IF($B$19=1,IF($C$46&lt;($C$13*$C$19/100),((($C$13*$C$19/100)-$C$46)*($D$19*$C$10/100))-$E$19,-$E$19),(IF($B$20=1,IF(($A67*C$46)&lt;MAX(MIN($A67, $D$22),$C$10)*$C$13*$C$20/100,MAX(MIN($A67,$D$22),$C$10)*$C$13*$C$20/100-($A67*C$46)-$E$20,-$E$20),0)))</f>
        <v>60.669999999999987</v>
      </c>
      <c r="D62" s="8">
        <f>IF($B$19=1,IF($D$46&lt;($C$13*$C$19/100),((($C$13*$C$19/100)-$D$46)*($D$19*$C$10/100))-$E$19,-$E$19),(IF($B$20=1,IF(($A67*D$46)&lt;MAX(MIN($A67, $D$22),$C$10)*$C$13*$C$20/100,MAX(MIN($A67,$D$22),$C$10)*$C$13*$C$20/100-($A67*D$46)-$E$20,-$E$20),0)))</f>
        <v>-15.53</v>
      </c>
      <c r="E62" s="8">
        <f>IF($B$19=1,IF($E$46&lt;($C$13*$C$19/100),((($C$13*$C$19/100)-$E$46)*($D$19*$C$10/100))-$E$19,-$E$19),(IF($B$20=1,IF(($A67*$E$46)&lt;MAX(MIN($A67, $D$22),$C$10)*$C$13*$C$20/100,MAX(MIN($A67,$D$22),$C$10)*$C$13*$C$20/100-($A67*$E$46)-$E$20,-$E$20),0)))</f>
        <v>-15.53</v>
      </c>
      <c r="F62" s="8">
        <f>IF($B$19=1,IF($F$46&lt;($C$13*$C$19/100),((($C$13*$C$19/100)-$F$46)*($D$19*$C$10/100))-$E$19,-$E$19),(IF($B$20=1,IF(($A67*$F$46)&lt;MAX(MIN($A67, $D$22),$C$10)*$C$13*$C$20/100,MAX(MIN($A67,$D$22),$C$10)*$C$13*$C$20/100-($A67*$F$46)-$E$20,-$E$20),0)))</f>
        <v>-15.53</v>
      </c>
      <c r="G62" s="8">
        <f>IF($B$19=1,IF($G$46&lt;($C$13*$C$19/100),((($C$13*$C$19/100)-$G$46)*($D$19*$C$10/100))-$E$19,-$E$19),(IF($B$20=1,IF(($A67*G$46)&lt;MAX(MIN($A67, $D$22),$C$10)*$C$13*$C$20/100,MAX(MIN($A67,$D$22),$C$10)*$C$13*$C$20/100-($A67*G$46)-$E$20,-$E$20),0)))</f>
        <v>-15.53</v>
      </c>
      <c r="H62" s="8">
        <f>IF($B$19=1,IF($H$46&lt;($C$13*$C$19/100),((($C$13*$C$19/100)-$H$46)*($D$19*$C$10/100))-$E$19,-$E$19),(IF($B$20=1,IF(($A67*H$46)&lt;MAX(MIN($A67, $D$22),$C$10)*$C$13*$C$20/100,MAX(MIN($A67,$D$22),$C$10)*$C$13*$C$20/100-($A67*H$46)-$E$20,-$E$20),0)))</f>
        <v>-15.53</v>
      </c>
    </row>
    <row r="63" spans="1:10" ht="12.75" hidden="1" customHeight="1" x14ac:dyDescent="0.2">
      <c r="A63" s="18"/>
      <c r="B63" s="24">
        <f t="shared" ref="B63:H63" si="21">IF($B$23=1,($D$23-$A67)*$D$24*$C$13,0)</f>
        <v>0</v>
      </c>
      <c r="C63" s="15">
        <f t="shared" si="21"/>
        <v>0</v>
      </c>
      <c r="D63" s="15">
        <f t="shared" si="21"/>
        <v>0</v>
      </c>
      <c r="E63" s="15">
        <f t="shared" si="21"/>
        <v>0</v>
      </c>
      <c r="F63" s="15">
        <f t="shared" si="21"/>
        <v>0</v>
      </c>
      <c r="G63" s="15">
        <f t="shared" si="21"/>
        <v>0</v>
      </c>
      <c r="H63" s="25">
        <f t="shared" si="21"/>
        <v>0</v>
      </c>
    </row>
    <row r="64" spans="1:10" ht="12.75" hidden="1" customHeight="1" x14ac:dyDescent="0.2">
      <c r="A64" s="18"/>
      <c r="B64" s="26">
        <f t="shared" ref="B64:H64" si="22">IF($B$25=1,IF($D$25&gt;$A67,$D$24*$C$13*($D$25-$A67-$D$26),$D$24*$C$13*(-$D$26)),0)</f>
        <v>0</v>
      </c>
      <c r="C64" s="9">
        <f t="shared" si="22"/>
        <v>0</v>
      </c>
      <c r="D64" s="9">
        <f t="shared" si="22"/>
        <v>0</v>
      </c>
      <c r="E64" s="9">
        <f t="shared" si="22"/>
        <v>0</v>
      </c>
      <c r="F64" s="9">
        <f t="shared" si="22"/>
        <v>0</v>
      </c>
      <c r="G64" s="9">
        <f t="shared" si="22"/>
        <v>0</v>
      </c>
      <c r="H64" s="27">
        <f t="shared" si="22"/>
        <v>0</v>
      </c>
    </row>
    <row r="65" spans="1:8" ht="12.75" hidden="1" customHeight="1" x14ac:dyDescent="0.2">
      <c r="A65" s="18"/>
      <c r="B65" s="26">
        <f t="shared" ref="B65:H65" si="23">IF($B$27=1,IF($D$27&lt;$A67,$D$24*$C$13*($A67-$D$27-$D$28),$D$24*$C$13*(-$D$28)),0)</f>
        <v>0</v>
      </c>
      <c r="C65" s="9">
        <f t="shared" si="23"/>
        <v>0</v>
      </c>
      <c r="D65" s="9">
        <f t="shared" si="23"/>
        <v>0</v>
      </c>
      <c r="E65" s="9">
        <f t="shared" si="23"/>
        <v>0</v>
      </c>
      <c r="F65" s="9">
        <f t="shared" si="23"/>
        <v>0</v>
      </c>
      <c r="G65" s="9">
        <f t="shared" si="23"/>
        <v>0</v>
      </c>
      <c r="H65" s="27">
        <f t="shared" si="23"/>
        <v>0</v>
      </c>
    </row>
    <row r="66" spans="1:8" ht="12.75" hidden="1" customHeight="1" x14ac:dyDescent="0.2">
      <c r="A66" s="18"/>
      <c r="B66" s="9">
        <f t="shared" ref="B66:H66" si="24">IF($A67+$C$12&lt;$C$11,B$46*($C$11-$A67-$C$12),0)</f>
        <v>0</v>
      </c>
      <c r="C66" s="9">
        <f t="shared" si="24"/>
        <v>0</v>
      </c>
      <c r="D66" s="9">
        <f t="shared" si="24"/>
        <v>0</v>
      </c>
      <c r="E66" s="9">
        <f t="shared" si="24"/>
        <v>0</v>
      </c>
      <c r="F66" s="9">
        <f t="shared" si="24"/>
        <v>0</v>
      </c>
      <c r="G66" s="9">
        <f t="shared" si="24"/>
        <v>0</v>
      </c>
      <c r="H66" s="9">
        <f t="shared" si="24"/>
        <v>0</v>
      </c>
    </row>
    <row r="67" spans="1:8" ht="12.75" hidden="1" customHeight="1" x14ac:dyDescent="0.2">
      <c r="A67" s="18">
        <f>$A$35</f>
        <v>6</v>
      </c>
      <c r="B67" s="24">
        <f t="shared" ref="B67:H67" si="25">SUM(B61:B66)</f>
        <v>240.32</v>
      </c>
      <c r="C67" s="15">
        <f t="shared" si="25"/>
        <v>238.56999999999996</v>
      </c>
      <c r="D67" s="15">
        <f t="shared" si="25"/>
        <v>280.97000000000003</v>
      </c>
      <c r="E67" s="15">
        <f t="shared" si="25"/>
        <v>399.57</v>
      </c>
      <c r="F67" s="15">
        <f t="shared" si="25"/>
        <v>458.87</v>
      </c>
      <c r="G67" s="15">
        <f t="shared" si="25"/>
        <v>518.16999999999996</v>
      </c>
      <c r="H67" s="25">
        <f t="shared" si="25"/>
        <v>577.47</v>
      </c>
    </row>
    <row r="68" spans="1:8" ht="12.75" hidden="1" customHeight="1" x14ac:dyDescent="0.2">
      <c r="A68" s="18"/>
      <c r="B68" s="21">
        <f t="shared" ref="B68:H68" si="26">($A74+$C$12)*B$46</f>
        <v>34.65</v>
      </c>
      <c r="C68" s="21">
        <f t="shared" si="26"/>
        <v>207.89999999999998</v>
      </c>
      <c r="D68" s="21">
        <f t="shared" si="26"/>
        <v>346.5</v>
      </c>
      <c r="E68" s="21">
        <f t="shared" si="26"/>
        <v>485.09999999999997</v>
      </c>
      <c r="F68" s="21">
        <f t="shared" si="26"/>
        <v>554.4</v>
      </c>
      <c r="G68" s="21">
        <f t="shared" si="26"/>
        <v>623.69999999999993</v>
      </c>
      <c r="H68" s="21">
        <f t="shared" si="26"/>
        <v>693</v>
      </c>
    </row>
    <row r="69" spans="1:8" ht="12.75" hidden="1" customHeight="1" x14ac:dyDescent="0.2">
      <c r="A69" s="18"/>
      <c r="B69" s="8">
        <f>IF($B$19=1,IF($B$46&lt;($C$13*$C$19/100),((($C$13*$C$19/100)-$B$46)*($D$19*$C$10/100))-$E$19,-$E$19),(IF($B$20=1,IF(($A74*B$46)&lt;MAX(MIN($A74, $D$22),$C$10)*$C$13*$C$20/100,MAX(MIN($A74,$D$22),$C$10)*$C$13*$C$20/100-($A74*B$46)-$E$20,-$E$20),0)))</f>
        <v>248.36999999999998</v>
      </c>
      <c r="C69" s="8">
        <f>IF($B$19=1,IF($C$46&lt;($C$13*$C$19/100),((($C$13*$C$19/100)-$C$46)*($D$19*$C$10/100))-$E$19,-$E$19),(IF($B$20=1,IF(($A74*C$46)&lt;MAX(MIN($A74, $D$22),$C$10)*$C$13*$C$20/100,MAX(MIN($A74,$D$22),$C$10)*$C$13*$C$20/100-($A74*C$46)-$E$20,-$E$20),0)))</f>
        <v>73.369999999999976</v>
      </c>
      <c r="D69" s="8">
        <f>IF($B$19=1,IF($D$46&lt;($C$13*$C$19/100),((($C$13*$C$19/100)-$D$46)*($D$19*$C$10/100))-$E$19,-$E$19),(IF($B$20=1,IF(($A74*D$46)&lt;MAX(MIN($A74, $D$22),$C$10)*$C$13*$C$20/100,MAX(MIN($A74,$D$22),$C$10)*$C$13*$C$20/100-($A74*D$46)-$E$20,-$E$20),0)))</f>
        <v>-15.53</v>
      </c>
      <c r="E69" s="8">
        <f>IF($B$19=1,IF($E$46&lt;($C$13*$C$19/100),((($C$13*$C$19/100)-$E$46)*($D$19*$C$10/100))-$E$19,-$E$19),(IF($B$20=1,IF(($A74*$E$46)&lt;MAX(MIN($A74, $D$22),$C$10)*$C$13*$C$20/100,MAX(MIN($A74,$D$22),$C$10)*$C$13*$C$20/100-($A74*$E$46)-$E$20,-$E$20),0)))</f>
        <v>-15.53</v>
      </c>
      <c r="F69" s="8">
        <f>IF($B$19=1,IF($F$46&lt;($C$13*$C$19/100),((($C$13*$C$19/100)-$F$46)*($D$19*$C$10/100))-$E$19,-$E$19),(IF($B$20=1,IF(($A74*$F$46)&lt;MAX(MIN($A74, $D$22),$C$10)*$C$13*$C$20/100,MAX(MIN($A74,$D$22),$C$10)*$C$13*$C$20/100-($A74*$F$46)-$E$20,-$E$20),0)))</f>
        <v>-15.53</v>
      </c>
      <c r="G69" s="8">
        <f>IF($B$19=1,IF($G$46&lt;($C$13*$C$19/100),((($C$13*$C$19/100)-$G$46)*($D$19*$C$10/100))-$E$19,-$E$19),(IF($B$20=1,IF(($A74*G$46)&lt;MAX(MIN($A74, $D$22),$C$10)*$C$13*$C$20/100,MAX(MIN($A74,$D$22),$C$10)*$C$13*$C$20/100-($A74*G$46)-$E$20,-$E$20),0)))</f>
        <v>-15.53</v>
      </c>
      <c r="H69" s="8">
        <f>IF($B$19=1,IF($H$46&lt;($C$13*$C$19/100),((($C$13*$C$19/100)-$H$46)*($D$19*$C$10/100))-$E$19,-$E$19),(IF($B$20=1,IF(($A74*H$46)&lt;MAX(MIN($A74, $D$22),$C$10)*$C$13*$C$20/100,MAX(MIN($A74,$D$22),$C$10)*$C$13*$C$20/100-($A74*H$46)-$E$20,-$E$20),0)))</f>
        <v>-15.53</v>
      </c>
    </row>
    <row r="70" spans="1:8" ht="12.75" hidden="1" customHeight="1" x14ac:dyDescent="0.2">
      <c r="A70" s="18"/>
      <c r="B70" s="24">
        <f t="shared" ref="B70:H70" si="27">IF($B$23=1,($D$23-$A74)*$D$24*$C$13,0)</f>
        <v>0</v>
      </c>
      <c r="C70" s="15">
        <f t="shared" si="27"/>
        <v>0</v>
      </c>
      <c r="D70" s="15">
        <f t="shared" si="27"/>
        <v>0</v>
      </c>
      <c r="E70" s="15">
        <f t="shared" si="27"/>
        <v>0</v>
      </c>
      <c r="F70" s="15">
        <f t="shared" si="27"/>
        <v>0</v>
      </c>
      <c r="G70" s="15">
        <f t="shared" si="27"/>
        <v>0</v>
      </c>
      <c r="H70" s="25">
        <f t="shared" si="27"/>
        <v>0</v>
      </c>
    </row>
    <row r="71" spans="1:8" ht="12.75" hidden="1" customHeight="1" x14ac:dyDescent="0.2">
      <c r="A71" s="18"/>
      <c r="B71" s="26">
        <f t="shared" ref="B71:H71" si="28">IF($B$25=1,IF($D$25&gt;$A74,$D$24*$C$13*($D$25-$A74-$D$26),$D$24*$C$13*(-$D$26)),0)</f>
        <v>0</v>
      </c>
      <c r="C71" s="9">
        <f t="shared" si="28"/>
        <v>0</v>
      </c>
      <c r="D71" s="9">
        <f t="shared" si="28"/>
        <v>0</v>
      </c>
      <c r="E71" s="9">
        <f t="shared" si="28"/>
        <v>0</v>
      </c>
      <c r="F71" s="9">
        <f t="shared" si="28"/>
        <v>0</v>
      </c>
      <c r="G71" s="9">
        <f t="shared" si="28"/>
        <v>0</v>
      </c>
      <c r="H71" s="27">
        <f t="shared" si="28"/>
        <v>0</v>
      </c>
    </row>
    <row r="72" spans="1:8" ht="12.75" hidden="1" customHeight="1" x14ac:dyDescent="0.2">
      <c r="A72" s="18"/>
      <c r="B72" s="26">
        <f t="shared" ref="B72:H72" si="29">IF($B$27=1,IF($D$27&lt;$A74,$D$24*$C$13*($A74-$D$27-$D$28),$D$24*$C$13*(-$D$28)),0)</f>
        <v>0</v>
      </c>
      <c r="C72" s="9">
        <f t="shared" si="29"/>
        <v>0</v>
      </c>
      <c r="D72" s="9">
        <f t="shared" si="29"/>
        <v>0</v>
      </c>
      <c r="E72" s="9">
        <f t="shared" si="29"/>
        <v>0</v>
      </c>
      <c r="F72" s="9">
        <f t="shared" si="29"/>
        <v>0</v>
      </c>
      <c r="G72" s="9">
        <f t="shared" si="29"/>
        <v>0</v>
      </c>
      <c r="H72" s="27">
        <f t="shared" si="29"/>
        <v>0</v>
      </c>
    </row>
    <row r="73" spans="1:8" ht="12.75" hidden="1" customHeight="1" x14ac:dyDescent="0.2">
      <c r="A73" s="18"/>
      <c r="B73" s="9">
        <f t="shared" ref="B73:H73" si="30">IF($A74+$C$12&lt;$C$11,B$46*($C$11-$A74-$C$12),0)</f>
        <v>0</v>
      </c>
      <c r="C73" s="9">
        <f t="shared" si="30"/>
        <v>0</v>
      </c>
      <c r="D73" s="9">
        <f t="shared" si="30"/>
        <v>0</v>
      </c>
      <c r="E73" s="9">
        <f t="shared" si="30"/>
        <v>0</v>
      </c>
      <c r="F73" s="9">
        <f t="shared" si="30"/>
        <v>0</v>
      </c>
      <c r="G73" s="9">
        <f t="shared" si="30"/>
        <v>0</v>
      </c>
      <c r="H73" s="9">
        <f t="shared" si="30"/>
        <v>0</v>
      </c>
    </row>
    <row r="74" spans="1:8" ht="12.75" hidden="1" customHeight="1" x14ac:dyDescent="0.2">
      <c r="A74" s="18">
        <f>$A$36</f>
        <v>7</v>
      </c>
      <c r="B74" s="24">
        <f t="shared" ref="B74:H74" si="31">SUM(B68:B73)</f>
        <v>283.02</v>
      </c>
      <c r="C74" s="15">
        <f t="shared" si="31"/>
        <v>281.27</v>
      </c>
      <c r="D74" s="15">
        <f t="shared" si="31"/>
        <v>330.97</v>
      </c>
      <c r="E74" s="15">
        <f t="shared" si="31"/>
        <v>469.57</v>
      </c>
      <c r="F74" s="15">
        <f t="shared" si="31"/>
        <v>538.87</v>
      </c>
      <c r="G74" s="15">
        <f t="shared" si="31"/>
        <v>608.16999999999996</v>
      </c>
      <c r="H74" s="25">
        <f t="shared" si="31"/>
        <v>677.47</v>
      </c>
    </row>
    <row r="75" spans="1:8" ht="12.75" hidden="1" customHeight="1" x14ac:dyDescent="0.2">
      <c r="A75" s="18"/>
      <c r="B75" s="21">
        <f t="shared" ref="B75:H75" si="32">($A81+$C$12)*B$46</f>
        <v>39.65</v>
      </c>
      <c r="C75" s="21">
        <f t="shared" si="32"/>
        <v>237.89999999999998</v>
      </c>
      <c r="D75" s="21">
        <f t="shared" si="32"/>
        <v>396.5</v>
      </c>
      <c r="E75" s="21">
        <f t="shared" si="32"/>
        <v>555.1</v>
      </c>
      <c r="F75" s="21">
        <f t="shared" si="32"/>
        <v>634.4</v>
      </c>
      <c r="G75" s="21">
        <f t="shared" si="32"/>
        <v>713.69999999999993</v>
      </c>
      <c r="H75" s="21">
        <f t="shared" si="32"/>
        <v>793</v>
      </c>
    </row>
    <row r="76" spans="1:8" ht="12.75" hidden="1" customHeight="1" x14ac:dyDescent="0.2">
      <c r="A76" s="18"/>
      <c r="B76" s="8">
        <f>IF($B$19=1,IF($B$46&lt;($C$13*$C$19/100),((($C$13*$C$19/100)-$B$46)*($D$19*$C$10/100))-$E$19,-$E$19),(IF($B$20=1,IF(($A81*B$46)&lt;MAX(MIN($A81, $D$22),$C$10)*$C$13*$C$20/100,MAX(MIN($A81,$D$22),$C$10)*$C$13*$C$20/100-($A81*B$46)-$E$20,-$E$20),0)))</f>
        <v>286.07000000000005</v>
      </c>
      <c r="C76" s="8">
        <f>IF($B$19=1,IF($C$46&lt;($C$13*$C$19/100),((($C$13*$C$19/100)-$C$46)*($D$19*$C$10/100))-$E$19,-$E$19),(IF($B$20=1,IF(($A81*C$46)&lt;MAX(MIN($A81, $D$22),$C$10)*$C$13*$C$20/100,MAX(MIN($A81,$D$22),$C$10)*$C$13*$C$20/100-($A81*C$46)-$E$20,-$E$20),0)))</f>
        <v>86.070000000000022</v>
      </c>
      <c r="D76" s="8">
        <f>IF($B$19=1,IF($D$46&lt;($C$13*$C$19/100),((($C$13*$C$19/100)-$D$46)*($D$19*$C$10/100))-$E$19,-$E$19),(IF($B$20=1,IF(($A81*D$46)&lt;MAX(MIN($A81, $D$22),$C$10)*$C$13*$C$20/100,MAX(MIN($A81,$D$22),$C$10)*$C$13*$C$20/100-($A81*D$46)-$E$20,-$E$20),0)))</f>
        <v>-15.53</v>
      </c>
      <c r="E76" s="8">
        <f>IF($B$19=1,IF($E$46&lt;($C$13*$C$19/100),((($C$13*$C$19/100)-$E$46)*($D$19*$C$10/100))-$E$19,-$E$19),(IF($B$20=1,IF(($A81*$E$46)&lt;MAX(MIN($A81, $D$22),$C$10)*$C$13*$C$20/100,MAX(MIN($A81,$D$22),$C$10)*$C$13*$C$20/100-($A81*$E$46)-$E$20,-$E$20),0)))</f>
        <v>-15.53</v>
      </c>
      <c r="F76" s="8">
        <f>IF($B$19=1,IF($F$46&lt;($C$13*$C$19/100),((($C$13*$C$19/100)-$F$46)*($D$19*$C$10/100))-$E$19,-$E$19),(IF($B$20=1,IF(($A81*$F$46)&lt;MAX(MIN($A81, $D$22),$C$10)*$C$13*$C$20/100,MAX(MIN($A81,$D$22),$C$10)*$C$13*$C$20/100-($A81*$F$46)-$E$20,-$E$20),0)))</f>
        <v>-15.53</v>
      </c>
      <c r="G76" s="8">
        <f>IF($B$19=1,IF($G$46&lt;($C$13*$C$19/100),((($C$13*$C$19/100)-$G$46)*($D$19*$C$10/100))-$E$19,-$E$19),(IF($B$20=1,IF(($A81*G$46)&lt;MAX(MIN($A81, $D$22),$C$10)*$C$13*$C$20/100,MAX(MIN($A81,$D$22),$C$10)*$C$13*$C$20/100-($A81*G$46)-$E$20,-$E$20),0)))</f>
        <v>-15.53</v>
      </c>
      <c r="H76" s="8">
        <f>IF($B$19=1,IF($H$46&lt;($C$13*$C$19/100),((($C$13*$C$19/100)-$H$46)*($D$19*$C$10/100))-$E$19,-$E$19),(IF($B$20=1,IF(($A81*H$46)&lt;MAX(MIN($A81, $D$22),$C$10)*$C$13*$C$20/100,MAX(MIN($A81,$D$22),$C$10)*$C$13*$C$20/100-($A81*H$46)-$E$20,-$E$20),0)))</f>
        <v>-15.53</v>
      </c>
    </row>
    <row r="77" spans="1:8" ht="12.75" hidden="1" customHeight="1" x14ac:dyDescent="0.2">
      <c r="A77" s="18"/>
      <c r="B77" s="24">
        <f t="shared" ref="B77:H77" si="33">IF($B$23=1,($D$23-$A81)*$D$24*$C$13,0)</f>
        <v>0</v>
      </c>
      <c r="C77" s="15">
        <f t="shared" si="33"/>
        <v>0</v>
      </c>
      <c r="D77" s="15">
        <f t="shared" si="33"/>
        <v>0</v>
      </c>
      <c r="E77" s="15">
        <f t="shared" si="33"/>
        <v>0</v>
      </c>
      <c r="F77" s="15">
        <f t="shared" si="33"/>
        <v>0</v>
      </c>
      <c r="G77" s="15">
        <f t="shared" si="33"/>
        <v>0</v>
      </c>
      <c r="H77" s="25">
        <f t="shared" si="33"/>
        <v>0</v>
      </c>
    </row>
    <row r="78" spans="1:8" ht="12.75" hidden="1" customHeight="1" x14ac:dyDescent="0.2">
      <c r="A78" s="18"/>
      <c r="B78" s="26">
        <f t="shared" ref="B78:H78" si="34">IF($B$25=1,IF($D$25&gt;$A81,$D$24*$C$13*($D$25-$A81-$D$26),$D$24*$C$13*(-$D$26)),0)</f>
        <v>0</v>
      </c>
      <c r="C78" s="9">
        <f t="shared" si="34"/>
        <v>0</v>
      </c>
      <c r="D78" s="9">
        <f t="shared" si="34"/>
        <v>0</v>
      </c>
      <c r="E78" s="9">
        <f t="shared" si="34"/>
        <v>0</v>
      </c>
      <c r="F78" s="9">
        <f t="shared" si="34"/>
        <v>0</v>
      </c>
      <c r="G78" s="9">
        <f t="shared" si="34"/>
        <v>0</v>
      </c>
      <c r="H78" s="27">
        <f t="shared" si="34"/>
        <v>0</v>
      </c>
    </row>
    <row r="79" spans="1:8" ht="12.75" hidden="1" customHeight="1" x14ac:dyDescent="0.2">
      <c r="A79" s="18"/>
      <c r="B79" s="26">
        <f t="shared" ref="B79:H79" si="35">IF($B$27=1,IF($D$27&lt;$A81,$D$24*$C$13*($A81-$D$27-$D$28),$D$24*$C$13*(-$D$28)),0)</f>
        <v>0</v>
      </c>
      <c r="C79" s="9">
        <f t="shared" si="35"/>
        <v>0</v>
      </c>
      <c r="D79" s="9">
        <f t="shared" si="35"/>
        <v>0</v>
      </c>
      <c r="E79" s="9">
        <f t="shared" si="35"/>
        <v>0</v>
      </c>
      <c r="F79" s="9">
        <f t="shared" si="35"/>
        <v>0</v>
      </c>
      <c r="G79" s="9">
        <f t="shared" si="35"/>
        <v>0</v>
      </c>
      <c r="H79" s="27">
        <f t="shared" si="35"/>
        <v>0</v>
      </c>
    </row>
    <row r="80" spans="1:8" ht="12.75" hidden="1" customHeight="1" x14ac:dyDescent="0.2">
      <c r="A80" s="18"/>
      <c r="B80" s="9">
        <f t="shared" ref="B80:H80" si="36">IF($A81+$C$12&lt;$C$11,B$46*($C$11-$A81-$C$12),0)</f>
        <v>0</v>
      </c>
      <c r="C80" s="9">
        <f t="shared" si="36"/>
        <v>0</v>
      </c>
      <c r="D80" s="9">
        <f t="shared" si="36"/>
        <v>0</v>
      </c>
      <c r="E80" s="9">
        <f t="shared" si="36"/>
        <v>0</v>
      </c>
      <c r="F80" s="9">
        <f t="shared" si="36"/>
        <v>0</v>
      </c>
      <c r="G80" s="9">
        <f t="shared" si="36"/>
        <v>0</v>
      </c>
      <c r="H80" s="9">
        <f t="shared" si="36"/>
        <v>0</v>
      </c>
    </row>
    <row r="81" spans="1:8" ht="12.75" hidden="1" customHeight="1" x14ac:dyDescent="0.2">
      <c r="A81" s="18">
        <f>$A$37</f>
        <v>8</v>
      </c>
      <c r="B81" s="24">
        <f t="shared" ref="B81:H81" si="37">SUM(B75:B80)</f>
        <v>325.72000000000003</v>
      </c>
      <c r="C81" s="15">
        <f t="shared" si="37"/>
        <v>323.97000000000003</v>
      </c>
      <c r="D81" s="15">
        <f t="shared" si="37"/>
        <v>380.97</v>
      </c>
      <c r="E81" s="15">
        <f t="shared" si="37"/>
        <v>539.57000000000005</v>
      </c>
      <c r="F81" s="15">
        <f t="shared" si="37"/>
        <v>618.87</v>
      </c>
      <c r="G81" s="15">
        <f t="shared" si="37"/>
        <v>698.17</v>
      </c>
      <c r="H81" s="25">
        <f t="shared" si="37"/>
        <v>777.47</v>
      </c>
    </row>
    <row r="82" spans="1:8" ht="12.75" hidden="1" customHeight="1" x14ac:dyDescent="0.2">
      <c r="A82" s="18"/>
      <c r="B82" s="21">
        <f t="shared" ref="B82:H82" si="38">($A88+$C$12)*B$46</f>
        <v>59.65</v>
      </c>
      <c r="C82" s="21">
        <f t="shared" si="38"/>
        <v>357.9</v>
      </c>
      <c r="D82" s="21">
        <f t="shared" si="38"/>
        <v>596.5</v>
      </c>
      <c r="E82" s="21">
        <f t="shared" si="38"/>
        <v>835.1</v>
      </c>
      <c r="F82" s="21">
        <f t="shared" si="38"/>
        <v>954.4</v>
      </c>
      <c r="G82" s="21">
        <f t="shared" si="38"/>
        <v>1073.7</v>
      </c>
      <c r="H82" s="21">
        <f t="shared" si="38"/>
        <v>1193</v>
      </c>
    </row>
    <row r="83" spans="1:8" ht="12.75" hidden="1" customHeight="1" x14ac:dyDescent="0.2">
      <c r="A83" s="18"/>
      <c r="B83" s="8">
        <f>IF($B$19=1,IF($B$46&lt;($C$13*$C$19/100),((($C$13*$C$19/100)-$B$46)*($D$19*$C$10/100))-$E$19,-$E$19),(IF($B$20=1,IF(($A88*B$46)&lt;MAX(MIN($A88, $D$22),$C$10)*$C$13*$C$20/100,MAX(MIN($A88,$D$22),$C$10)*$C$13*$C$20/100-($A88*B$46)-$E$20,-$E$20),0)))</f>
        <v>436.87</v>
      </c>
      <c r="C83" s="8">
        <f>IF($B$19=1,IF($C$46&lt;($C$13*$C$19/100),((($C$13*$C$19/100)-$C$46)*($D$19*$C$10/100))-$E$19,-$E$19),(IF($B$20=1,IF(($A88*C$46)&lt;MAX(MIN($A88, $D$22),$C$10)*$C$13*$C$20/100,MAX(MIN($A88,$D$22),$C$10)*$C$13*$C$20/100-($A88*C$46)-$E$20,-$E$20),0)))</f>
        <v>136.86999999999998</v>
      </c>
      <c r="D83" s="8">
        <f>IF($B$19=1,IF($D$46&lt;($C$13*$C$19/100),((($C$13*$C$19/100)-$D$46)*($D$19*$C$10/100))-$E$19,-$E$19),(IF($B$20=1,IF(($A88*D$46)&lt;MAX(MIN($A88, $D$22),$C$10)*$C$13*$C$20/100,MAX(MIN($A88,$D$22),$C$10)*$C$13*$C$20/100-($A88*D$46)-$E$20,-$E$20),0)))</f>
        <v>-15.53</v>
      </c>
      <c r="E83" s="8">
        <f>IF($B$19=1,IF($E$46&lt;($C$13*$C$19/100),((($C$13*$C$19/100)-$E$46)*($D$19*$C$10/100))-$E$19,-$E$19),(IF($B$20=1,IF(($A88*$E$46)&lt;MAX(MIN($A88, $D$22),$C$10)*$C$13*$C$20/100,MAX(MIN($A88,$D$22),$C$10)*$C$13*$C$20/100-($A88*$E$46)-$E$20,-$E$20),0)))</f>
        <v>-15.53</v>
      </c>
      <c r="F83" s="8">
        <f>IF($B$19=1,IF($F$46&lt;($C$13*$C$19/100),((($C$13*$C$19/100)-$F$46)*($D$19*$C$10/100))-$E$19,-$E$19),(IF($B$20=1,IF(($A88*$F$46)&lt;MAX(MIN($A88, $D$22),$C$10)*$C$13*$C$20/100,MAX(MIN($A88,$D$22),$C$10)*$C$13*$C$20/100-($A88*$F$46)-$E$20,-$E$20),0)))</f>
        <v>-15.53</v>
      </c>
      <c r="G83" s="8">
        <f>IF($B$19=1,IF($G$46&lt;($C$13*$C$19/100),((($C$13*$C$19/100)-$G$46)*($D$19*$C$10/100))-$E$19,-$E$19),(IF($B$20=1,IF(($A88*G$46)&lt;MAX(MIN($A88, $D$22),$C$10)*$C$13*$C$20/100,MAX(MIN($A88,$D$22),$C$10)*$C$13*$C$20/100-($A88*G$46)-$E$20,-$E$20),0)))</f>
        <v>-15.53</v>
      </c>
      <c r="H83" s="8">
        <f>IF($B$19=1,IF($H$46&lt;($C$13*$C$19/100),((($C$13*$C$19/100)-$H$46)*($D$19*$C$10/100))-$E$19,-$E$19),(IF($B$20=1,IF(($A88*H$46)&lt;MAX(MIN($A88, $D$22),$C$10)*$C$13*$C$20/100,MAX(MIN($A88,$D$22),$C$10)*$C$13*$C$20/100-($A88*H$46)-$E$20,-$E$20),0)))</f>
        <v>-15.53</v>
      </c>
    </row>
    <row r="84" spans="1:8" ht="12.75" hidden="1" customHeight="1" x14ac:dyDescent="0.2">
      <c r="A84" s="18"/>
      <c r="B84" s="24">
        <f t="shared" ref="B84:H84" si="39">IF($B$23=1,($D$23-$A88)*$D$24*$C$13,0)</f>
        <v>0</v>
      </c>
      <c r="C84" s="15">
        <f t="shared" si="39"/>
        <v>0</v>
      </c>
      <c r="D84" s="15">
        <f t="shared" si="39"/>
        <v>0</v>
      </c>
      <c r="E84" s="15">
        <f t="shared" si="39"/>
        <v>0</v>
      </c>
      <c r="F84" s="15">
        <f t="shared" si="39"/>
        <v>0</v>
      </c>
      <c r="G84" s="15">
        <f t="shared" si="39"/>
        <v>0</v>
      </c>
      <c r="H84" s="25">
        <f t="shared" si="39"/>
        <v>0</v>
      </c>
    </row>
    <row r="85" spans="1:8" ht="12.75" hidden="1" customHeight="1" x14ac:dyDescent="0.2">
      <c r="A85" s="18"/>
      <c r="B85" s="26">
        <f t="shared" ref="B85:H85" si="40">IF($B$25=1,IF($D$25&gt;$A88,$D$24*$C$13*($D$25-$A88-$D$26),$D$24*$C$13*(-$D$26)),0)</f>
        <v>0</v>
      </c>
      <c r="C85" s="9">
        <f t="shared" si="40"/>
        <v>0</v>
      </c>
      <c r="D85" s="9">
        <f t="shared" si="40"/>
        <v>0</v>
      </c>
      <c r="E85" s="9">
        <f t="shared" si="40"/>
        <v>0</v>
      </c>
      <c r="F85" s="9">
        <f t="shared" si="40"/>
        <v>0</v>
      </c>
      <c r="G85" s="9">
        <f t="shared" si="40"/>
        <v>0</v>
      </c>
      <c r="H85" s="27">
        <f t="shared" si="40"/>
        <v>0</v>
      </c>
    </row>
    <row r="86" spans="1:8" ht="12.75" hidden="1" customHeight="1" x14ac:dyDescent="0.2">
      <c r="A86" s="18"/>
      <c r="B86" s="26">
        <f t="shared" ref="B86:H86" si="41">IF($B$27=1,IF($D$27&lt;$A88,$D$24*$C$13*($A88-$D$27-$D$28),$D$24*$C$13*(-$D$28)),0)</f>
        <v>0</v>
      </c>
      <c r="C86" s="9">
        <f t="shared" si="41"/>
        <v>0</v>
      </c>
      <c r="D86" s="9">
        <f t="shared" si="41"/>
        <v>0</v>
      </c>
      <c r="E86" s="9">
        <f t="shared" si="41"/>
        <v>0</v>
      </c>
      <c r="F86" s="9">
        <f t="shared" si="41"/>
        <v>0</v>
      </c>
      <c r="G86" s="9">
        <f t="shared" si="41"/>
        <v>0</v>
      </c>
      <c r="H86" s="27">
        <f t="shared" si="41"/>
        <v>0</v>
      </c>
    </row>
    <row r="87" spans="1:8" ht="12.75" hidden="1" customHeight="1" x14ac:dyDescent="0.2">
      <c r="A87" s="18"/>
      <c r="B87" s="9">
        <f t="shared" ref="B87:H87" si="42">IF($A88+$C$12&lt;$C$11,B$46*($C$11-$A88-$C$12),0)</f>
        <v>0</v>
      </c>
      <c r="C87" s="9">
        <f t="shared" si="42"/>
        <v>0</v>
      </c>
      <c r="D87" s="9">
        <f t="shared" si="42"/>
        <v>0</v>
      </c>
      <c r="E87" s="9">
        <f t="shared" si="42"/>
        <v>0</v>
      </c>
      <c r="F87" s="9">
        <f t="shared" si="42"/>
        <v>0</v>
      </c>
      <c r="G87" s="9">
        <f t="shared" si="42"/>
        <v>0</v>
      </c>
      <c r="H87" s="9">
        <f t="shared" si="42"/>
        <v>0</v>
      </c>
    </row>
    <row r="88" spans="1:8" ht="12.75" hidden="1" customHeight="1" x14ac:dyDescent="0.2">
      <c r="A88" s="18">
        <f>$A$38</f>
        <v>12</v>
      </c>
      <c r="B88" s="24">
        <f t="shared" ref="B88:H88" si="43">SUM(B82:B87)</f>
        <v>496.52</v>
      </c>
      <c r="C88" s="15">
        <f t="shared" si="43"/>
        <v>494.77</v>
      </c>
      <c r="D88" s="15">
        <f t="shared" si="43"/>
        <v>580.97</v>
      </c>
      <c r="E88" s="15">
        <f t="shared" si="43"/>
        <v>819.57</v>
      </c>
      <c r="F88" s="15">
        <f t="shared" si="43"/>
        <v>938.87</v>
      </c>
      <c r="G88" s="15">
        <f t="shared" si="43"/>
        <v>1058.17</v>
      </c>
      <c r="H88" s="25">
        <f t="shared" si="43"/>
        <v>1177.47</v>
      </c>
    </row>
    <row r="89" spans="1:8" ht="12.75" hidden="1" customHeight="1" x14ac:dyDescent="0.2">
      <c r="A89" s="18"/>
      <c r="B89" s="21">
        <f t="shared" ref="B89:H89" si="44">($A95+$C$12)*B$46</f>
        <v>74.650000000000006</v>
      </c>
      <c r="C89" s="21">
        <f t="shared" si="44"/>
        <v>447.9</v>
      </c>
      <c r="D89" s="21">
        <f t="shared" si="44"/>
        <v>746.5</v>
      </c>
      <c r="E89" s="21">
        <f t="shared" si="44"/>
        <v>1045.0999999999999</v>
      </c>
      <c r="F89" s="21">
        <f t="shared" si="44"/>
        <v>1194.4000000000001</v>
      </c>
      <c r="G89" s="21">
        <f t="shared" si="44"/>
        <v>1343.7</v>
      </c>
      <c r="H89" s="21">
        <f t="shared" si="44"/>
        <v>1493</v>
      </c>
    </row>
    <row r="90" spans="1:8" ht="12.75" hidden="1" customHeight="1" x14ac:dyDescent="0.2">
      <c r="A90" s="18"/>
      <c r="B90" s="8">
        <f>IF($B$19=1,IF($B$46&lt;($C$13*$C$19/100),((($C$13*$C$19/100)-$B$46)*($D$19*$C$10/100))-$E$19,-$E$19),(IF($B$20=1,IF(($A95*B$46)&lt;MAX(MIN($A95, $D$22),$C$10)*$C$13*$C$20/100,MAX(MIN($A95,$D$22),$C$10)*$C$13*$C$20/100-($A95*B$46)-$E$20,-$E$20),0)))</f>
        <v>421.87</v>
      </c>
      <c r="C90" s="8">
        <f>IF($B$19=1,IF($C$46&lt;($C$13*$C$19/100),((($C$13*$C$19/100)-$C$46)*($D$19*$C$10/100))-$E$19,-$E$19),(IF($B$20=1,IF(($A95*C$46)&lt;MAX(MIN($A95, $D$22),$C$10)*$C$13*$C$20/100,MAX(MIN($A95,$D$22),$C$10)*$C$13*$C$20/100-($A95*C$46)-$E$20,-$E$20),0)))</f>
        <v>46.869999999999976</v>
      </c>
      <c r="D90" s="8">
        <f>IF($B$19=1,IF($D$46&lt;($C$13*$C$19/100),((($C$13*$C$19/100)-$D$46)*($D$19*$C$10/100))-$E$19,-$E$19),(IF($B$20=1,IF(($A95*D$46)&lt;MAX(MIN($A95, $D$22),$C$10)*$C$13*$C$20/100,MAX(MIN($A95,$D$22),$C$10)*$C$13*$C$20/100-($A95*D$46)-$E$20,-$E$20),0)))</f>
        <v>-15.53</v>
      </c>
      <c r="E90" s="8">
        <f>IF($B$19=1,IF($E$46&lt;($C$13*$C$19/100),((($C$13*$C$19/100)-$E$46)*($D$19*$C$10/100))-$E$19,-$E$19),(IF($B$20=1,IF(($A95*$E$46)&lt;MAX(MIN($A95, $D$22),$C$10)*$C$13*$C$20/100,MAX(MIN($A95,$D$22),$C$10)*$C$13*$C$20/100-($A95*$E$46)-$E$20,-$E$20),0)))</f>
        <v>-15.53</v>
      </c>
      <c r="F90" s="8">
        <f>IF($B$19=1,IF($F$46&lt;($C$13*$C$19/100),((($C$13*$C$19/100)-$F$46)*($D$19*$C$10/100))-$E$19,-$E$19),(IF($B$20=1,IF(($A95*$F$46)&lt;MAX(MIN($A95, $D$22),$C$10)*$C$13*$C$20/100,MAX(MIN($A95,$D$22),$C$10)*$C$13*$C$20/100-($A95*$F$46)-$E$20,-$E$20),0)))</f>
        <v>-15.53</v>
      </c>
      <c r="G90" s="8">
        <f>IF($B$19=1,IF($G$46&lt;($C$13*$C$19/100),((($C$13*$C$19/100)-$G$46)*($D$19*$C$10/100))-$E$19,-$E$19),(IF($B$20=1,IF(($A95*G$46)&lt;MAX(MIN($A95, $D$22),$C$10)*$C$13*$C$20/100,MAX(MIN($A95,$D$22),$C$10)*$C$13*$C$20/100-($A95*G$46)-$E$20,-$E$20),0)))</f>
        <v>-15.53</v>
      </c>
      <c r="H90" s="8">
        <f>IF($B$19=1,IF($H$46&lt;($C$13*$C$19/100),((($C$13*$C$19/100)-$H$46)*($D$19*$C$10/100))-$E$19,-$E$19),(IF($B$20=1,IF(($A95*H$46)&lt;MAX(MIN($A95, $D$22),$C$10)*$C$13*$C$20/100,MAX(MIN($A95,$D$22),$C$10)*$C$13*$C$20/100-($A95*H$46)-$E$20,-$E$20),0)))</f>
        <v>-15.53</v>
      </c>
    </row>
    <row r="91" spans="1:8" ht="12.75" hidden="1" customHeight="1" x14ac:dyDescent="0.2">
      <c r="A91" s="18"/>
      <c r="B91" s="24">
        <f t="shared" ref="B91:H91" si="45">IF($B$23=1,($D$23-$A95)*$D$24*$C$13,0)</f>
        <v>0</v>
      </c>
      <c r="C91" s="15">
        <f t="shared" si="45"/>
        <v>0</v>
      </c>
      <c r="D91" s="15">
        <f t="shared" si="45"/>
        <v>0</v>
      </c>
      <c r="E91" s="15">
        <f t="shared" si="45"/>
        <v>0</v>
      </c>
      <c r="F91" s="15">
        <f t="shared" si="45"/>
        <v>0</v>
      </c>
      <c r="G91" s="15">
        <f t="shared" si="45"/>
        <v>0</v>
      </c>
      <c r="H91" s="25">
        <f t="shared" si="45"/>
        <v>0</v>
      </c>
    </row>
    <row r="92" spans="1:8" ht="12.75" hidden="1" customHeight="1" x14ac:dyDescent="0.2">
      <c r="A92" s="18"/>
      <c r="B92" s="26">
        <f t="shared" ref="B92:H92" si="46">IF($B$25=1,IF($D$25&gt;$A95,$D$24*$C$13*($D$25-$A95-$D$26),$D$24*$C$13*(-$D$26)),0)</f>
        <v>0</v>
      </c>
      <c r="C92" s="9">
        <f t="shared" si="46"/>
        <v>0</v>
      </c>
      <c r="D92" s="9">
        <f t="shared" si="46"/>
        <v>0</v>
      </c>
      <c r="E92" s="9">
        <f t="shared" si="46"/>
        <v>0</v>
      </c>
      <c r="F92" s="9">
        <f t="shared" si="46"/>
        <v>0</v>
      </c>
      <c r="G92" s="9">
        <f t="shared" si="46"/>
        <v>0</v>
      </c>
      <c r="H92" s="27">
        <f t="shared" si="46"/>
        <v>0</v>
      </c>
    </row>
    <row r="93" spans="1:8" ht="12.75" hidden="1" customHeight="1" x14ac:dyDescent="0.2">
      <c r="A93" s="18"/>
      <c r="B93" s="26">
        <f t="shared" ref="B93:H93" si="47">IF($B$27=1,IF($D$27&lt;$A95,$D$24*$C$13*($A95-$D$27-$D$28),$D$24*$C$13*(-$D$28)),0)</f>
        <v>0</v>
      </c>
      <c r="C93" s="9">
        <f t="shared" si="47"/>
        <v>0</v>
      </c>
      <c r="D93" s="9">
        <f t="shared" si="47"/>
        <v>0</v>
      </c>
      <c r="E93" s="9">
        <f t="shared" si="47"/>
        <v>0</v>
      </c>
      <c r="F93" s="9">
        <f t="shared" si="47"/>
        <v>0</v>
      </c>
      <c r="G93" s="9">
        <f t="shared" si="47"/>
        <v>0</v>
      </c>
      <c r="H93" s="27">
        <f t="shared" si="47"/>
        <v>0</v>
      </c>
    </row>
    <row r="94" spans="1:8" ht="12.75" hidden="1" customHeight="1" x14ac:dyDescent="0.2">
      <c r="A94" s="18"/>
      <c r="B94" s="9">
        <f t="shared" ref="B94:H94" si="48">IF($A95+$C$12&lt;$C$11,B$46*($C$11-$A95-$C$12),0)</f>
        <v>0</v>
      </c>
      <c r="C94" s="9">
        <f t="shared" si="48"/>
        <v>0</v>
      </c>
      <c r="D94" s="9">
        <f t="shared" si="48"/>
        <v>0</v>
      </c>
      <c r="E94" s="9">
        <f t="shared" si="48"/>
        <v>0</v>
      </c>
      <c r="F94" s="9">
        <f t="shared" si="48"/>
        <v>0</v>
      </c>
      <c r="G94" s="9">
        <f t="shared" si="48"/>
        <v>0</v>
      </c>
      <c r="H94" s="9">
        <f t="shared" si="48"/>
        <v>0</v>
      </c>
    </row>
    <row r="95" spans="1:8" ht="12.75" hidden="1" customHeight="1" x14ac:dyDescent="0.2">
      <c r="A95" s="18">
        <f>$A$39</f>
        <v>15</v>
      </c>
      <c r="B95" s="28">
        <f t="shared" ref="B95:H95" si="49">SUM(B89:B94)</f>
        <v>496.52</v>
      </c>
      <c r="C95" s="29">
        <f t="shared" si="49"/>
        <v>494.77</v>
      </c>
      <c r="D95" s="29">
        <f t="shared" si="49"/>
        <v>730.97</v>
      </c>
      <c r="E95" s="29">
        <f t="shared" si="49"/>
        <v>1029.57</v>
      </c>
      <c r="F95" s="29">
        <f t="shared" si="49"/>
        <v>1178.8700000000001</v>
      </c>
      <c r="G95" s="29">
        <f t="shared" si="49"/>
        <v>1328.17</v>
      </c>
      <c r="H95" s="30">
        <f t="shared" si="49"/>
        <v>1477.47</v>
      </c>
    </row>
    <row r="96" spans="1:8" ht="12.75" hidden="1" customHeight="1" x14ac:dyDescent="0.2"/>
    <row r="97" spans="4:10" ht="12.75" hidden="1" customHeight="1" x14ac:dyDescent="0.2"/>
    <row r="98" spans="4:10" hidden="1" x14ac:dyDescent="0.2"/>
    <row r="100" spans="4:10" x14ac:dyDescent="0.2">
      <c r="D100" s="15"/>
      <c r="E100" s="15"/>
      <c r="F100" s="15"/>
      <c r="G100" s="15"/>
      <c r="H100" s="15"/>
      <c r="I100" s="15"/>
      <c r="J100" s="15"/>
    </row>
  </sheetData>
  <sheetProtection algorithmName="SHA-512" hashValue="E51B5BMFvP9vVVV+9V74ZZQ2heyTPdVFxB5khw/YRs1j0QH1wgRdCBU/SawchOo1vuS9ZcBQvPWgXGUbUjhGfQ==" saltValue="eUgFEAAwuO+g59ZDgG9dMQ==" spinCount="100000" sheet="1" objects="1" scenarios="1"/>
  <conditionalFormatting sqref="B33:H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  <pageSetup scale="84" fitToHeight="0" orientation="portrait" r:id="rId1"/>
  <headerFooter alignWithMargins="0">
    <oddFooter>&amp;CPrepared on &amp;D</oddFooter>
  </headerFooter>
  <rowBreaks count="1" manualBreakCount="1">
    <brk id="4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A44"/>
    <pageSetUpPr fitToPage="1"/>
  </sheetPr>
  <dimension ref="A1"/>
  <sheetViews>
    <sheetView workbookViewId="0">
      <selection activeCell="H50" sqref="H50"/>
    </sheetView>
  </sheetViews>
  <sheetFormatPr baseColWidth="10" defaultColWidth="8.83203125" defaultRowHeight="13" x14ac:dyDescent="0.15"/>
  <sheetData/>
  <sheetProtection algorithmName="SHA-512" hashValue="GxUQm5LXbzJghvC5etHLbDCuqNQjo/LdzShoAdtWT2fKtvz7E3wZkfquQZLVVKouGlyNgB+d9le9UyzC1T2p4Q==" saltValue="HpsFJLbJ8+/Qwrx3+yAHPg==" spinCount="100000" sheet="1" objects="1" scenarios="1"/>
  <pageMargins left="0.7" right="0.7" top="0.5" bottom="0.5" header="0.3" footer="0.3"/>
  <pageSetup scale="6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Corn</vt:lpstr>
      <vt:lpstr>Soybeans</vt:lpstr>
      <vt:lpstr>SpringWheat</vt:lpstr>
      <vt:lpstr>WinterWheat</vt:lpstr>
      <vt:lpstr>Contact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Calculator</dc:title>
  <dc:subject/>
  <dc:creator>Matthew Diersen, Jack B. Davis</dc:creator>
  <cp:keywords/>
  <dc:description/>
  <cp:lastModifiedBy>Cartney, Shelly</cp:lastModifiedBy>
  <cp:lastPrinted>2018-03-12T15:55:16Z</cp:lastPrinted>
  <dcterms:created xsi:type="dcterms:W3CDTF">2000-01-27T01:52:49Z</dcterms:created>
  <dcterms:modified xsi:type="dcterms:W3CDTF">2025-02-25T17:52:02Z</dcterms:modified>
  <cp:category/>
</cp:coreProperties>
</file>