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hellycartney/Desktop/Files from Heather/Update files/"/>
    </mc:Choice>
  </mc:AlternateContent>
  <xr:revisionPtr revIDLastSave="0" documentId="8_{0D2F75B4-A399-204A-BC09-4C868389DEC5}" xr6:coauthVersionLast="47" xr6:coauthVersionMax="47" xr10:uidLastSave="{00000000-0000-0000-0000-000000000000}"/>
  <bookViews>
    <workbookView xWindow="960" yWindow="660" windowWidth="39040" windowHeight="26960" xr2:uid="{00000000-000D-0000-FFFF-FFFF00000000}"/>
  </bookViews>
  <sheets>
    <sheet name="Read Me" sheetId="3" r:id="rId1"/>
    <sheet name="Step 1-Feed input section" sheetId="1" r:id="rId2"/>
    <sheet name="Step 2-Results" sheetId="4" r:id="rId3"/>
    <sheet name="Contact" sheetId="2" r:id="rId4"/>
  </sheets>
  <definedNames>
    <definedName name="_xlnm.Print_Area" localSheetId="3">Contact!$A$1:$L$36</definedName>
    <definedName name="_xlnm.Print_Area" localSheetId="1">'Step 1-Feed input section'!$A$1:$L$32</definedName>
    <definedName name="_xlnm.Print_Area" localSheetId="2">'Step 2-Results'!$A$1:$G$28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B10" i="1"/>
  <c r="F10" i="1"/>
  <c r="G19" i="4"/>
  <c r="F23" i="1"/>
  <c r="G20" i="4"/>
  <c r="F24" i="1"/>
  <c r="G21" i="4"/>
  <c r="F25" i="1"/>
  <c r="G22" i="4"/>
  <c r="F26" i="1"/>
  <c r="G23" i="4"/>
  <c r="F27" i="1"/>
  <c r="G24" i="4"/>
  <c r="F28" i="1"/>
  <c r="G25" i="4"/>
  <c r="F29" i="1"/>
  <c r="G26" i="4"/>
  <c r="F30" i="1"/>
  <c r="G27" i="4"/>
  <c r="F31" i="1"/>
  <c r="G28" i="4"/>
  <c r="B16" i="1"/>
  <c r="F16" i="1"/>
  <c r="F19" i="4"/>
  <c r="F20" i="4"/>
  <c r="F21" i="4"/>
  <c r="F22" i="4"/>
  <c r="F23" i="4"/>
  <c r="F24" i="4"/>
  <c r="F25" i="4"/>
  <c r="F26" i="4"/>
  <c r="F27" i="4"/>
  <c r="F28" i="4"/>
  <c r="A20" i="4"/>
  <c r="A21" i="4"/>
  <c r="A22" i="4"/>
  <c r="A23" i="4"/>
  <c r="A24" i="4"/>
  <c r="A25" i="4"/>
  <c r="A26" i="4"/>
  <c r="A27" i="4"/>
  <c r="A28" i="4"/>
  <c r="E19" i="4"/>
  <c r="E20" i="4"/>
  <c r="E21" i="4"/>
  <c r="E22" i="4"/>
  <c r="E23" i="4"/>
  <c r="E24" i="4"/>
  <c r="E25" i="4"/>
  <c r="E26" i="4"/>
  <c r="E27" i="4"/>
  <c r="E28" i="4"/>
  <c r="D19" i="4"/>
  <c r="D20" i="4"/>
  <c r="D21" i="4"/>
  <c r="D22" i="4"/>
  <c r="D23" i="4"/>
  <c r="D24" i="4"/>
  <c r="D25" i="4"/>
  <c r="D26" i="4"/>
  <c r="D27" i="4"/>
  <c r="D28" i="4"/>
  <c r="C19" i="4"/>
  <c r="C20" i="4"/>
  <c r="C21" i="4"/>
  <c r="C22" i="4"/>
  <c r="C23" i="4"/>
  <c r="C24" i="4"/>
  <c r="C25" i="4"/>
  <c r="C26" i="4"/>
  <c r="C27" i="4"/>
  <c r="C28" i="4"/>
  <c r="B20" i="4"/>
  <c r="B21" i="4"/>
  <c r="B22" i="4"/>
  <c r="B23" i="4"/>
  <c r="B24" i="4"/>
  <c r="B25" i="4"/>
  <c r="B26" i="4"/>
  <c r="B27" i="4"/>
  <c r="B28" i="4"/>
  <c r="F11" i="1"/>
  <c r="G8" i="4"/>
  <c r="F12" i="1"/>
  <c r="G9" i="4"/>
  <c r="F13" i="1"/>
  <c r="G10" i="4"/>
  <c r="F14" i="1"/>
  <c r="G11" i="4"/>
  <c r="F17" i="1"/>
  <c r="F14" i="4"/>
  <c r="F18" i="1"/>
  <c r="F15" i="4"/>
  <c r="F19" i="1"/>
  <c r="F16" i="4"/>
  <c r="F20" i="1"/>
  <c r="F17" i="4"/>
  <c r="F21" i="1"/>
  <c r="F18" i="4"/>
  <c r="F10" i="4"/>
  <c r="G14" i="4"/>
  <c r="F8" i="4"/>
  <c r="G17" i="4"/>
  <c r="G7" i="4"/>
  <c r="F7" i="4"/>
  <c r="G16" i="4"/>
  <c r="G13" i="4"/>
  <c r="F13" i="4"/>
  <c r="F9" i="4"/>
  <c r="F11" i="4"/>
  <c r="G18" i="4"/>
  <c r="G15" i="4"/>
  <c r="A12" i="4"/>
  <c r="A6" i="4"/>
  <c r="A13" i="4"/>
  <c r="A8" i="4"/>
  <c r="A9" i="4"/>
  <c r="A10" i="4"/>
  <c r="A11" i="4"/>
  <c r="A14" i="4"/>
  <c r="A15" i="4"/>
  <c r="A16" i="4"/>
  <c r="A17" i="4"/>
  <c r="A18" i="4"/>
  <c r="A19" i="4"/>
  <c r="D13" i="4"/>
  <c r="B8" i="4"/>
  <c r="B9" i="4"/>
  <c r="B10" i="4"/>
  <c r="B11" i="4"/>
  <c r="B14" i="4"/>
  <c r="B15" i="4"/>
  <c r="B16" i="4"/>
  <c r="B17" i="4"/>
  <c r="B18" i="4"/>
  <c r="B19" i="4"/>
  <c r="B3" i="4"/>
  <c r="E8" i="4"/>
  <c r="E9" i="4"/>
  <c r="E10" i="4"/>
  <c r="E11" i="4"/>
  <c r="E14" i="4"/>
  <c r="E15" i="4"/>
  <c r="E16" i="4"/>
  <c r="E17" i="4"/>
  <c r="E18" i="4"/>
  <c r="D17" i="4"/>
  <c r="E7" i="4"/>
  <c r="C8" i="4"/>
  <c r="C9" i="4"/>
  <c r="C10" i="4"/>
  <c r="C11" i="4"/>
  <c r="C14" i="4"/>
  <c r="C15" i="4"/>
  <c r="C16" i="4"/>
  <c r="C17" i="4"/>
  <c r="C18" i="4"/>
  <c r="D8" i="4"/>
  <c r="D9" i="4"/>
  <c r="D10" i="4"/>
  <c r="D11" i="4"/>
  <c r="D14" i="4"/>
  <c r="D15" i="4"/>
  <c r="D16" i="4"/>
  <c r="D18" i="4"/>
  <c r="A7" i="4"/>
  <c r="C13" i="4"/>
  <c r="B7" i="4"/>
  <c r="C7" i="4"/>
  <c r="D7" i="4"/>
  <c r="E13" i="4"/>
  <c r="B13" i="4"/>
</calcChain>
</file>

<file path=xl/sharedStrings.xml><?xml version="1.0" encoding="utf-8"?>
<sst xmlns="http://schemas.openxmlformats.org/spreadsheetml/2006/main" count="93" uniqueCount="88">
  <si>
    <t>TDN</t>
  </si>
  <si>
    <t>NEm</t>
  </si>
  <si>
    <t>NEg</t>
  </si>
  <si>
    <t>CP</t>
  </si>
  <si>
    <t>Enter the current price of corn ($/bu as fed)</t>
  </si>
  <si>
    <t>DM (%)</t>
  </si>
  <si>
    <t>CP (%)</t>
  </si>
  <si>
    <t>TDN (%)</t>
  </si>
  <si>
    <t>Ingredient</t>
  </si>
  <si>
    <t>Cost per unit of nutrient ($/ton)</t>
  </si>
  <si>
    <t>Corn for energy</t>
  </si>
  <si>
    <t>What you can pay ($/ton) relative to:</t>
  </si>
  <si>
    <t>Date:</t>
  </si>
  <si>
    <t>Date</t>
  </si>
  <si>
    <t>Corn</t>
  </si>
  <si>
    <t>Dry Beet Pulp</t>
  </si>
  <si>
    <t>Soybean Hulls</t>
  </si>
  <si>
    <t>Wheat Midds</t>
  </si>
  <si>
    <t>Dry Corn Gluten Feed</t>
  </si>
  <si>
    <t>Wet Distiller's Grain (WDG)</t>
  </si>
  <si>
    <t>Modified Distiller's Grain (MDG)</t>
  </si>
  <si>
    <t>Dry Distiller's Grain (DDG)</t>
  </si>
  <si>
    <t>Whole Soybeans</t>
  </si>
  <si>
    <t>Energy Supplements</t>
  </si>
  <si>
    <t>Protein Supplements</t>
  </si>
  <si>
    <t xml:space="preserve">Lightweight Wheat </t>
  </si>
  <si>
    <t>Nutrient composition*</t>
  </si>
  <si>
    <t xml:space="preserve">*Producers should input their feed values from a recent feed analysis. </t>
  </si>
  <si>
    <t>Alfalfa Hay</t>
  </si>
  <si>
    <t xml:space="preserve">Other </t>
  </si>
  <si>
    <t>DISCLAIMER</t>
  </si>
  <si>
    <t>Numbers that should be obtained  to create viable results:</t>
  </si>
  <si>
    <t>*feed analysis</t>
  </si>
  <si>
    <t>*freight charges per loaded mile</t>
  </si>
  <si>
    <t>*current feed prices at the preferred supplier</t>
  </si>
  <si>
    <t>For assistance balancing a least cost ration contact:</t>
  </si>
  <si>
    <t>If you have questions regarding this spreadsheet please contact:</t>
  </si>
  <si>
    <t>*distance to feedstuff supplier</t>
  </si>
  <si>
    <t>Condensed Distillers Solubles (Syrup)</t>
  </si>
  <si>
    <t xml:space="preserve">Feed Value Calculator </t>
  </si>
  <si>
    <t>Feed Value Calculator</t>
  </si>
  <si>
    <t>NEm (mcal/lb.)</t>
  </si>
  <si>
    <t>NEg (mcal/lb.)</t>
  </si>
  <si>
    <t xml:space="preserve">Freight charge </t>
  </si>
  <si>
    <t>($/loaded mile)</t>
  </si>
  <si>
    <t xml:space="preserve">Tons per </t>
  </si>
  <si>
    <t>load</t>
  </si>
  <si>
    <t>to home</t>
  </si>
  <si>
    <t xml:space="preserve">Adjusted </t>
  </si>
  <si>
    <t>price ($/ton)</t>
  </si>
  <si>
    <t xml:space="preserve">Miles from </t>
  </si>
  <si>
    <t xml:space="preserve">Current </t>
  </si>
  <si>
    <t>Heather Gessner, SDSU Extension Livestock Business Management Field Specialist</t>
  </si>
  <si>
    <t>Adele Harty, SDSU Extension Cow/Calf Field Specialist</t>
  </si>
  <si>
    <t>Robin Salverson, SDSU Extension Cow/Calf Field Specialist</t>
  </si>
  <si>
    <t>Warren Rusche, SDSU Extension Beef Feedlot Management Associate</t>
  </si>
  <si>
    <t>Ken Olson, Professor &amp; SDSU Extension Beef Specialist</t>
  </si>
  <si>
    <t>Julie Walker, Professor &amp; SDSU Extension Beef Specialist</t>
  </si>
  <si>
    <t>Dakota Gold Cake (62% moisture)</t>
  </si>
  <si>
    <r>
      <rPr>
        <sz val="12"/>
        <color theme="1"/>
        <rFont val="Arial"/>
        <family val="2"/>
      </rPr>
      <t xml:space="preserve">Learn more at </t>
    </r>
    <r>
      <rPr>
        <u/>
        <sz val="12"/>
        <color theme="10"/>
        <rFont val="Arial"/>
        <family val="2"/>
      </rPr>
      <t>extension.sdstate.edu.</t>
    </r>
  </si>
  <si>
    <r>
      <rPr>
        <sz val="12"/>
        <color theme="1"/>
        <rFont val="Arial"/>
        <family val="2"/>
      </rPr>
      <t xml:space="preserve">605-394-1722 or </t>
    </r>
    <r>
      <rPr>
        <u/>
        <sz val="12"/>
        <color theme="10"/>
        <rFont val="Arial"/>
        <family val="2"/>
      </rPr>
      <t>adele.harty@sdstate.edu</t>
    </r>
  </si>
  <si>
    <r>
      <rPr>
        <sz val="12"/>
        <color theme="1"/>
        <rFont val="Arial"/>
        <family val="2"/>
      </rPr>
      <t xml:space="preserve">605-374-4177 or </t>
    </r>
    <r>
      <rPr>
        <u/>
        <sz val="12"/>
        <color theme="10"/>
        <rFont val="Arial"/>
        <family val="2"/>
      </rPr>
      <t>robin.salverson@sdstate.edu</t>
    </r>
  </si>
  <si>
    <r>
      <rPr>
        <sz val="12"/>
        <color theme="1"/>
        <rFont val="Arial"/>
        <family val="2"/>
      </rPr>
      <t xml:space="preserve">605-688-5458 or </t>
    </r>
    <r>
      <rPr>
        <u/>
        <sz val="12"/>
        <color theme="10"/>
        <rFont val="Arial"/>
        <family val="2"/>
      </rPr>
      <t>julie.walker@sdstate.edu</t>
    </r>
  </si>
  <si>
    <r>
      <rPr>
        <sz val="12"/>
        <color theme="1"/>
        <rFont val="Arial"/>
        <family val="2"/>
      </rPr>
      <t xml:space="preserve">605-394-2236 or </t>
    </r>
    <r>
      <rPr>
        <u/>
        <sz val="12"/>
        <color theme="10"/>
        <rFont val="Arial"/>
        <family val="2"/>
      </rPr>
      <t>kenneth.olson@sdstate.edu</t>
    </r>
  </si>
  <si>
    <r>
      <rPr>
        <sz val="12"/>
        <color theme="1"/>
        <rFont val="Arial"/>
        <family val="2"/>
      </rPr>
      <t xml:space="preserve">605-688-5452 or </t>
    </r>
    <r>
      <rPr>
        <u/>
        <sz val="12"/>
        <color theme="10"/>
        <rFont val="Arial"/>
        <family val="2"/>
      </rPr>
      <t>warren.rusche@sdstate.edu</t>
    </r>
  </si>
  <si>
    <r>
      <rPr>
        <sz val="12"/>
        <color theme="1"/>
        <rFont val="Arial"/>
        <family val="2"/>
      </rPr>
      <t xml:space="preserve">605-782-3292 or </t>
    </r>
    <r>
      <rPr>
        <u/>
        <sz val="12"/>
        <color theme="10"/>
        <rFont val="Arial"/>
        <family val="2"/>
      </rPr>
      <t>heather.gessner@sdstate.edu</t>
    </r>
  </si>
  <si>
    <t>alfalfa meal</t>
  </si>
  <si>
    <t>Extruded soybeans</t>
  </si>
  <si>
    <t xml:space="preserve">Lick Tubs (25%) </t>
  </si>
  <si>
    <t>Enter the current price of 46.5% CP soybean meal ($/ton as fed)</t>
  </si>
  <si>
    <t>Soybean Meal (46.5%)</t>
  </si>
  <si>
    <t>50# bag</t>
  </si>
  <si>
    <t>Urea</t>
  </si>
  <si>
    <t>bulk</t>
  </si>
  <si>
    <t>200# tub</t>
  </si>
  <si>
    <t>SBM-46.5% for protein</t>
  </si>
  <si>
    <t>40# bag</t>
  </si>
  <si>
    <t>Range Cake (20%)</t>
  </si>
  <si>
    <r>
      <rPr>
        <b/>
        <u/>
        <sz val="12"/>
        <rFont val="Arial"/>
        <family val="2"/>
      </rPr>
      <t>Instructions</t>
    </r>
    <r>
      <rPr>
        <sz val="12"/>
        <rFont val="Arial"/>
        <family val="2"/>
      </rPr>
      <t xml:space="preserve">: To obtain accurate results for your operation, inputting a current feed analysis of the feedstuffs being considered is </t>
    </r>
  </si>
  <si>
    <t xml:space="preserve">MANDATORY. Current Beef NRC values have been included as a base ingredient composition for the feedstuffs listed. </t>
  </si>
  <si>
    <t xml:space="preserve">Corn and 44% Crude Protein (CP) Soybean Meal are the baseline energy and protein supplements in the calculator. All YELLOW cells </t>
  </si>
  <si>
    <t xml:space="preserve">can be replaced with data reflective of the operation. Input their local price in the yellow boxes in the "Step 1-Feed Input Section". To </t>
  </si>
  <si>
    <t xml:space="preserve">evaluate a feedstuff not  included in the spreadsheet, use the boxes labeled "OTHER". There is room for 6 additional feeds to be added </t>
  </si>
  <si>
    <t xml:space="preserve">for ration individualization. After all ingredients, prices, freight, distance and nutrient composition have been updated, go to the </t>
  </si>
  <si>
    <t>Step 2-Results tab.</t>
  </si>
  <si>
    <t>The authors and distributors of the template assume no liability for use or misuse of this template or the decisions which result.</t>
  </si>
  <si>
    <t xml:space="preserve">South Dakota State University Extension is an equal opportunity provider and employer in accordance with the nondiscrimination </t>
  </si>
  <si>
    <t xml:space="preserve">policies of South Dakota State University, the South Dakota Board of Regents and the United States Department of Agriculture.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</si>
</sst>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1" x14ac:knownFonts="1"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theme="3" tint="0.3999755851924192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0034A7"/>
        <bgColor indexed="64"/>
      </patternFill>
    </fill>
    <fill>
      <patternFill patternType="solid">
        <fgColor rgb="FF00855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7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Fill="1" applyBorder="1" applyAlignment="1" applyProtection="1">
      <alignment horizontal="left" vertical="center"/>
    </xf>
    <xf numFmtId="44" fontId="2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44" fontId="8" fillId="0" borderId="0" xfId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4" fontId="8" fillId="0" borderId="5" xfId="1" applyFont="1" applyFill="1" applyBorder="1" applyAlignment="1" applyProtection="1">
      <alignment horizontal="left" vertical="center"/>
    </xf>
    <xf numFmtId="44" fontId="8" fillId="0" borderId="23" xfId="1" applyFont="1" applyFill="1" applyBorder="1" applyAlignment="1" applyProtection="1">
      <alignment horizontal="left" vertical="center"/>
    </xf>
    <xf numFmtId="0" fontId="6" fillId="0" borderId="0" xfId="2" applyFont="1" applyBorder="1" applyAlignment="1">
      <alignment vertical="center" wrapText="1"/>
    </xf>
    <xf numFmtId="44" fontId="8" fillId="0" borderId="15" xfId="1" applyFont="1" applyFill="1" applyBorder="1" applyAlignment="1" applyProtection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44" fontId="9" fillId="2" borderId="9" xfId="1" applyFont="1" applyFill="1" applyBorder="1" applyAlignment="1" applyProtection="1">
      <alignment horizontal="center" vertical="center"/>
      <protection locked="0"/>
    </xf>
    <xf numFmtId="44" fontId="9" fillId="2" borderId="5" xfId="1" applyFont="1" applyFill="1" applyBorder="1" applyAlignment="1" applyProtection="1">
      <alignment horizontal="left" vertical="center"/>
      <protection locked="0"/>
    </xf>
    <xf numFmtId="44" fontId="9" fillId="2" borderId="23" xfId="1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164" fontId="9" fillId="2" borderId="15" xfId="0" applyNumberFormat="1" applyFont="1" applyFill="1" applyBorder="1" applyAlignment="1" applyProtection="1">
      <alignment horizontal="center" vertical="center"/>
      <protection locked="0"/>
    </xf>
    <xf numFmtId="2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0" xfId="0" applyNumberFormat="1" applyFont="1" applyFill="1" applyBorder="1" applyAlignment="1" applyProtection="1">
      <alignment horizontal="center" vertical="center"/>
      <protection locked="0"/>
    </xf>
    <xf numFmtId="164" fontId="9" fillId="2" borderId="10" xfId="0" applyNumberFormat="1" applyFont="1" applyFill="1" applyBorder="1" applyAlignment="1" applyProtection="1">
      <alignment horizontal="center" vertical="center"/>
      <protection locked="0"/>
    </xf>
    <xf numFmtId="2" fontId="9" fillId="2" borderId="10" xfId="0" applyNumberFormat="1" applyFont="1" applyFill="1" applyBorder="1" applyAlignment="1" applyProtection="1">
      <alignment horizontal="center" vertical="center"/>
      <protection locked="0"/>
    </xf>
    <xf numFmtId="2" fontId="9" fillId="2" borderId="11" xfId="0" applyNumberFormat="1" applyFont="1" applyFill="1" applyBorder="1" applyAlignment="1" applyProtection="1">
      <alignment horizontal="center" vertical="center"/>
      <protection locked="0"/>
    </xf>
    <xf numFmtId="44" fontId="9" fillId="2" borderId="10" xfId="1" applyFont="1" applyFill="1" applyBorder="1" applyAlignment="1" applyProtection="1">
      <alignment horizontal="left" vertical="center"/>
      <protection locked="0"/>
    </xf>
    <xf numFmtId="44" fontId="9" fillId="2" borderId="12" xfId="1" applyFont="1" applyFill="1" applyBorder="1" applyAlignment="1" applyProtection="1">
      <alignment horizontal="left" vertical="center"/>
      <protection locked="0"/>
    </xf>
    <xf numFmtId="1" fontId="9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2" borderId="12" xfId="0" applyNumberFormat="1" applyFont="1" applyFill="1" applyBorder="1" applyAlignment="1" applyProtection="1">
      <alignment horizontal="center" vertical="center"/>
      <protection locked="0"/>
    </xf>
    <xf numFmtId="2" fontId="9" fillId="2" borderId="12" xfId="0" applyNumberFormat="1" applyFont="1" applyFill="1" applyBorder="1" applyAlignment="1" applyProtection="1">
      <alignment horizontal="center" vertical="center"/>
      <protection locked="0"/>
    </xf>
    <xf numFmtId="2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44" fontId="9" fillId="2" borderId="25" xfId="1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44" fontId="8" fillId="0" borderId="12" xfId="1" applyFont="1" applyFill="1" applyBorder="1" applyAlignment="1" applyProtection="1">
      <alignment horizontal="center" vertical="center"/>
    </xf>
    <xf numFmtId="0" fontId="7" fillId="0" borderId="0" xfId="0" applyFont="1"/>
    <xf numFmtId="14" fontId="7" fillId="0" borderId="0" xfId="0" applyNumberFormat="1" applyFont="1"/>
    <xf numFmtId="44" fontId="7" fillId="0" borderId="0" xfId="1" applyFont="1"/>
    <xf numFmtId="44" fontId="7" fillId="0" borderId="0" xfId="1" applyFont="1" applyFill="1"/>
    <xf numFmtId="0" fontId="14" fillId="0" borderId="0" xfId="0" applyFont="1" applyAlignment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44" fontId="7" fillId="0" borderId="6" xfId="1" applyFont="1" applyBorder="1"/>
    <xf numFmtId="44" fontId="7" fillId="0" borderId="10" xfId="1" applyFont="1" applyBorder="1"/>
    <xf numFmtId="44" fontId="7" fillId="0" borderId="11" xfId="1" applyFont="1" applyFill="1" applyBorder="1"/>
    <xf numFmtId="44" fontId="7" fillId="0" borderId="11" xfId="1" applyFont="1" applyBorder="1"/>
    <xf numFmtId="44" fontId="7" fillId="0" borderId="10" xfId="1" applyFont="1" applyFill="1" applyBorder="1"/>
    <xf numFmtId="0" fontId="6" fillId="0" borderId="0" xfId="0" applyFont="1" applyBorder="1"/>
    <xf numFmtId="0" fontId="6" fillId="0" borderId="0" xfId="3" applyFont="1" applyBorder="1"/>
    <xf numFmtId="0" fontId="6" fillId="0" borderId="0" xfId="0" applyFont="1" applyBorder="1" applyAlignment="1">
      <alignment vertical="top" wrapText="1"/>
    </xf>
    <xf numFmtId="0" fontId="13" fillId="0" borderId="0" xfId="0" applyFont="1" applyBorder="1"/>
    <xf numFmtId="0" fontId="6" fillId="0" borderId="0" xfId="2" applyFont="1" applyBorder="1"/>
    <xf numFmtId="0" fontId="13" fillId="0" borderId="0" xfId="2" applyFont="1" applyBorder="1"/>
    <xf numFmtId="0" fontId="15" fillId="0" borderId="0" xfId="0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2" applyFont="1" applyBorder="1" applyAlignment="1">
      <alignment horizontal="left" vertical="center"/>
    </xf>
    <xf numFmtId="0" fontId="8" fillId="3" borderId="29" xfId="0" applyFont="1" applyFill="1" applyBorder="1" applyAlignment="1" applyProtection="1">
      <alignment horizontal="left" vertical="center"/>
    </xf>
    <xf numFmtId="44" fontId="9" fillId="2" borderId="30" xfId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33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2" applyFont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44" fontId="7" fillId="0" borderId="37" xfId="1" applyFont="1" applyBorder="1"/>
    <xf numFmtId="0" fontId="7" fillId="3" borderId="7" xfId="0" applyFont="1" applyFill="1" applyBorder="1" applyAlignment="1">
      <alignment horizontal="centerContinuous" vertical="center"/>
    </xf>
    <xf numFmtId="0" fontId="2" fillId="3" borderId="36" xfId="0" applyFont="1" applyFill="1" applyBorder="1" applyAlignment="1" applyProtection="1">
      <alignment horizontal="centerContinuous" vertical="center"/>
    </xf>
    <xf numFmtId="0" fontId="2" fillId="3" borderId="7" xfId="0" applyFont="1" applyFill="1" applyBorder="1" applyAlignment="1" applyProtection="1">
      <alignment horizontal="centerContinuous" vertical="center"/>
    </xf>
    <xf numFmtId="0" fontId="2" fillId="3" borderId="28" xfId="0" applyFont="1" applyFill="1" applyBorder="1" applyAlignment="1" applyProtection="1">
      <alignment horizontal="centerContinuous" vertical="center"/>
    </xf>
    <xf numFmtId="0" fontId="7" fillId="3" borderId="27" xfId="0" applyFont="1" applyFill="1" applyBorder="1" applyAlignment="1">
      <alignment horizontal="centerContinuous" vertical="center" wrapText="1"/>
    </xf>
    <xf numFmtId="0" fontId="8" fillId="3" borderId="35" xfId="0" applyFont="1" applyFill="1" applyBorder="1" applyAlignment="1" applyProtection="1">
      <alignment horizontal="center" vertical="center"/>
    </xf>
    <xf numFmtId="0" fontId="8" fillId="3" borderId="39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Continuous" vertical="center"/>
    </xf>
    <xf numFmtId="0" fontId="8" fillId="3" borderId="1" xfId="0" applyFont="1" applyFill="1" applyBorder="1" applyAlignment="1" applyProtection="1">
      <alignment horizontal="centerContinuous" vertical="center"/>
    </xf>
    <xf numFmtId="0" fontId="8" fillId="3" borderId="3" xfId="0" applyFont="1" applyFill="1" applyBorder="1" applyAlignment="1" applyProtection="1">
      <alignment horizontal="centerContinuous" vertical="center"/>
    </xf>
    <xf numFmtId="0" fontId="8" fillId="3" borderId="39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wrapText="1"/>
    </xf>
    <xf numFmtId="0" fontId="8" fillId="3" borderId="22" xfId="0" applyFont="1" applyFill="1" applyBorder="1" applyAlignment="1" applyProtection="1">
      <alignment horizontal="center" vertical="top"/>
    </xf>
    <xf numFmtId="0" fontId="8" fillId="3" borderId="21" xfId="0" applyNumberFormat="1" applyFont="1" applyFill="1" applyBorder="1" applyAlignment="1" applyProtection="1">
      <alignment horizontal="center" wrapText="1"/>
    </xf>
    <xf numFmtId="0" fontId="8" fillId="3" borderId="38" xfId="0" applyNumberFormat="1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Continuous" vertical="center"/>
    </xf>
    <xf numFmtId="0" fontId="18" fillId="0" borderId="0" xfId="4" applyFont="1" applyBorder="1" applyAlignment="1">
      <alignment horizontal="left" vertical="top"/>
    </xf>
    <xf numFmtId="0" fontId="16" fillId="4" borderId="26" xfId="0" applyFont="1" applyFill="1" applyBorder="1" applyAlignment="1" applyProtection="1">
      <alignment horizontal="left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 wrapText="1"/>
    </xf>
    <xf numFmtId="0" fontId="16" fillId="4" borderId="28" xfId="0" applyFont="1" applyFill="1" applyBorder="1" applyAlignment="1" applyProtection="1">
      <alignment horizontal="center" vertical="center" wrapText="1"/>
    </xf>
    <xf numFmtId="44" fontId="16" fillId="4" borderId="6" xfId="1" applyFont="1" applyFill="1" applyBorder="1"/>
    <xf numFmtId="44" fontId="16" fillId="4" borderId="10" xfId="1" applyFont="1" applyFill="1" applyBorder="1"/>
    <xf numFmtId="44" fontId="7" fillId="4" borderId="10" xfId="1" applyFont="1" applyFill="1" applyBorder="1"/>
    <xf numFmtId="44" fontId="7" fillId="4" borderId="11" xfId="1" applyFont="1" applyFill="1" applyBorder="1"/>
    <xf numFmtId="0" fontId="6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8" fillId="0" borderId="0" xfId="4" applyFont="1" applyBorder="1"/>
    <xf numFmtId="0" fontId="18" fillId="0" borderId="0" xfId="4" applyFont="1"/>
    <xf numFmtId="14" fontId="9" fillId="2" borderId="0" xfId="0" applyNumberFormat="1" applyFont="1" applyFill="1" applyBorder="1" applyAlignment="1" applyProtection="1">
      <alignment vertical="center"/>
      <protection locked="0"/>
    </xf>
    <xf numFmtId="0" fontId="10" fillId="5" borderId="17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 applyProtection="1">
      <alignment horizontal="left" vertical="center"/>
    </xf>
    <xf numFmtId="44" fontId="10" fillId="5" borderId="19" xfId="1" applyFont="1" applyFill="1" applyBorder="1" applyAlignment="1" applyProtection="1">
      <alignment horizontal="left" vertical="center"/>
    </xf>
    <xf numFmtId="44" fontId="11" fillId="5" borderId="19" xfId="1" applyFont="1" applyFill="1" applyBorder="1" applyAlignment="1" applyProtection="1">
      <alignment horizontal="left" vertical="center"/>
    </xf>
    <xf numFmtId="0" fontId="11" fillId="5" borderId="19" xfId="0" applyFont="1" applyFill="1" applyBorder="1" applyAlignment="1" applyProtection="1">
      <alignment horizontal="center" vertical="center"/>
    </xf>
    <xf numFmtId="44" fontId="10" fillId="5" borderId="19" xfId="1" applyFont="1" applyFill="1" applyBorder="1" applyAlignment="1" applyProtection="1">
      <alignment horizontal="center" vertical="center"/>
    </xf>
    <xf numFmtId="1" fontId="10" fillId="5" borderId="19" xfId="0" applyNumberFormat="1" applyFont="1" applyFill="1" applyBorder="1" applyAlignment="1" applyProtection="1">
      <alignment horizontal="center" vertical="center"/>
      <protection locked="0"/>
    </xf>
    <xf numFmtId="164" fontId="10" fillId="5" borderId="19" xfId="0" applyNumberFormat="1" applyFont="1" applyFill="1" applyBorder="1" applyAlignment="1" applyProtection="1">
      <alignment horizontal="center" vertical="center"/>
      <protection locked="0"/>
    </xf>
    <xf numFmtId="2" fontId="10" fillId="5" borderId="19" xfId="0" applyNumberFormat="1" applyFont="1" applyFill="1" applyBorder="1" applyAlignment="1" applyProtection="1">
      <alignment horizontal="center" vertical="center"/>
      <protection locked="0"/>
    </xf>
    <xf numFmtId="2" fontId="10" fillId="5" borderId="20" xfId="0" applyNumberFormat="1" applyFont="1" applyFill="1" applyBorder="1" applyAlignment="1" applyProtection="1">
      <alignment horizontal="center" vertical="center"/>
      <protection locked="0"/>
    </xf>
    <xf numFmtId="44" fontId="16" fillId="6" borderId="11" xfId="1" applyFont="1" applyFill="1" applyBorder="1"/>
    <xf numFmtId="44" fontId="16" fillId="6" borderId="10" xfId="1" applyFont="1" applyFill="1" applyBorder="1"/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colors>
    <mruColors>
      <color rgb="FF008550"/>
      <color rgb="FF0034A7"/>
      <color rgb="FF0033A0"/>
      <color rgb="FF00A160"/>
      <color rgb="FFFFD100"/>
      <color rgb="FF003087"/>
      <color rgb="FF009A56"/>
      <color rgb="FF009A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436209</xdr:colOff>
      <xdr:row>0</xdr:row>
      <xdr:rowOff>38100</xdr:rowOff>
    </xdr:from>
    <xdr:to>
      <xdr:col>13</xdr:col>
      <xdr:colOff>278021</xdr:colOff>
      <xdr:row>4</xdr:row>
      <xdr:rowOff>83878</xdr:rowOff>
    </xdr:to>
    <xdr:pic>
      <xdr:nvPicPr>
        <xdr:cNvPr id="3089" name="Picture 1" descr="South Dakota State University Extension logo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7167209" y="38100"/>
          <a:ext cx="1861112" cy="120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495998</xdr:colOff>
      <xdr:row>0</xdr:row>
      <xdr:rowOff>106458</xdr:rowOff>
    </xdr:from>
    <xdr:to>
      <xdr:col>11</xdr:col>
      <xdr:colOff>2937</xdr:colOff>
      <xdr:row>2</xdr:row>
      <xdr:rowOff>139699</xdr:rowOff>
    </xdr:to>
    <xdr:pic>
      <xdr:nvPicPr>
        <xdr:cNvPr id="4102" name="Picture 1">
          <a:extLst>
            <a:ext uri="{FF2B5EF4-FFF2-40B4-BE49-F238E27FC236}">
              <a16:creationId xmlns:a16="http://schemas.microsoft.com/office/drawing/2014/main" id="{00000000-0008-0000-0100-0000061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10147998" y="106458"/>
          <a:ext cx="2199339" cy="56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63500</xdr:rowOff>
    </xdr:from>
    <xdr:to>
      <xdr:col>7</xdr:col>
      <xdr:colOff>2239</xdr:colOff>
      <xdr:row>2</xdr:row>
      <xdr:rowOff>96741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FB558F8-A9F6-754D-ACCF-23053DC6AF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7289800" y="63500"/>
          <a:ext cx="2199339" cy="56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292100</xdr:colOff>
      <xdr:row>34</xdr:row>
      <xdr:rowOff>158750</xdr:rowOff>
    </xdr:to>
    <xdr:pic>
      <xdr:nvPicPr>
        <xdr:cNvPr id="4" name="Picture 3" descr="For more information about this calculator contact, Heather Gessner at 605-782-3290 or heather.gessner@sdstate.edu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7696200" cy="577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obin.salverson@sdstate.edu?subject=Feed%20Value%20Calculator" TargetMode="External"/><Relationship Id="rId7" Type="http://schemas.openxmlformats.org/officeDocument/2006/relationships/hyperlink" Target="mailto:heather.gessner@sdstate.edu?subject=Feed%20Value%20Calculator" TargetMode="External"/><Relationship Id="rId2" Type="http://schemas.openxmlformats.org/officeDocument/2006/relationships/hyperlink" Target="mailto:adele.harty@sdstate.edu?subject=Feed%20Value%20Calculator" TargetMode="External"/><Relationship Id="rId1" Type="http://schemas.openxmlformats.org/officeDocument/2006/relationships/hyperlink" Target="https://extension.sdstate.edu/" TargetMode="External"/><Relationship Id="rId6" Type="http://schemas.openxmlformats.org/officeDocument/2006/relationships/hyperlink" Target="mailto:julie.walker@sdstate.edu?subject=Feed%20Value%20Calculator" TargetMode="External"/><Relationship Id="rId5" Type="http://schemas.openxmlformats.org/officeDocument/2006/relationships/hyperlink" Target="mailto:kenneth.olson@sdstate.edu?subject=Feed%20Value%20Calculator" TargetMode="External"/><Relationship Id="rId4" Type="http://schemas.openxmlformats.org/officeDocument/2006/relationships/hyperlink" Target="mailto:warren.rusche@sdstate.edu?subject=Feed%20Value%20Calculator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4"/>
  <sheetViews>
    <sheetView tabSelected="1" workbookViewId="0">
      <selection activeCell="R34" sqref="R34"/>
    </sheetView>
  </sheetViews>
  <sheetFormatPr baseColWidth="10" defaultColWidth="8.83203125" defaultRowHeight="16" x14ac:dyDescent="0.2"/>
  <cols>
    <col min="1" max="16384" width="8.83203125" style="4"/>
  </cols>
  <sheetData>
    <row r="1" spans="1:11" ht="20" x14ac:dyDescent="0.2">
      <c r="A1" s="122"/>
      <c r="B1" s="122"/>
      <c r="C1" s="122"/>
      <c r="D1" s="122"/>
      <c r="E1" s="122"/>
      <c r="F1" s="122"/>
      <c r="G1" s="124"/>
      <c r="H1" s="63"/>
      <c r="I1" s="63"/>
      <c r="J1" s="63"/>
      <c r="K1" s="63"/>
    </row>
    <row r="2" spans="1:11" ht="35" x14ac:dyDescent="0.2">
      <c r="A2" s="123" t="s">
        <v>39</v>
      </c>
      <c r="B2" s="122"/>
      <c r="C2" s="121"/>
      <c r="D2" s="122"/>
      <c r="E2" s="122"/>
      <c r="F2" s="122"/>
      <c r="G2" s="124"/>
      <c r="H2" s="63"/>
      <c r="I2" s="63"/>
      <c r="J2" s="63"/>
      <c r="K2" s="63"/>
    </row>
    <row r="3" spans="1:11" ht="20" x14ac:dyDescent="0.2">
      <c r="A3" s="122"/>
      <c r="B3" s="122"/>
      <c r="C3" s="122"/>
      <c r="D3" s="122"/>
      <c r="E3" s="122"/>
      <c r="F3" s="122"/>
      <c r="G3" s="124"/>
      <c r="H3" s="63"/>
      <c r="I3" s="63"/>
      <c r="J3" s="63"/>
      <c r="K3" s="63"/>
    </row>
    <row r="4" spans="1:11" x14ac:dyDescent="0.2">
      <c r="A4" s="124"/>
      <c r="B4" s="124"/>
      <c r="C4" s="124"/>
      <c r="D4" s="124"/>
      <c r="E4" s="124"/>
      <c r="F4" s="124"/>
      <c r="G4" s="124"/>
      <c r="H4" s="63"/>
      <c r="I4" s="63"/>
      <c r="J4" s="63"/>
      <c r="K4" s="63"/>
    </row>
    <row r="5" spans="1:11" x14ac:dyDescent="0.2">
      <c r="A5" s="124"/>
      <c r="B5" s="124"/>
      <c r="C5" s="124"/>
      <c r="D5" s="124"/>
      <c r="E5" s="124"/>
      <c r="F5" s="124"/>
      <c r="G5" s="124"/>
      <c r="H5" s="63"/>
      <c r="I5" s="63"/>
      <c r="J5" s="63"/>
      <c r="K5" s="63"/>
    </row>
    <row r="6" spans="1:11" x14ac:dyDescent="0.2">
      <c r="A6" s="74" t="s">
        <v>78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x14ac:dyDescent="0.2">
      <c r="A7" s="74" t="s">
        <v>79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x14ac:dyDescent="0.2">
      <c r="A10" s="76" t="s">
        <v>31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x14ac:dyDescent="0.2">
      <c r="A11" s="26"/>
      <c r="B11" s="76" t="s">
        <v>32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1" x14ac:dyDescent="0.2">
      <c r="A12" s="26"/>
      <c r="B12" s="76" t="s">
        <v>33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x14ac:dyDescent="0.2">
      <c r="A13" s="24"/>
      <c r="B13" s="76" t="s">
        <v>37</v>
      </c>
      <c r="C13" s="76"/>
      <c r="D13" s="76"/>
      <c r="E13" s="76"/>
      <c r="F13" s="76"/>
      <c r="G13" s="76"/>
      <c r="H13" s="76"/>
      <c r="I13" s="76"/>
      <c r="J13" s="76"/>
      <c r="K13" s="76"/>
    </row>
    <row r="14" spans="1:11" x14ac:dyDescent="0.2">
      <c r="A14" s="24"/>
      <c r="B14" s="76" t="s">
        <v>34</v>
      </c>
      <c r="C14" s="76"/>
      <c r="D14" s="76"/>
      <c r="E14" s="76"/>
      <c r="F14" s="76"/>
      <c r="G14" s="76"/>
      <c r="H14" s="76"/>
      <c r="I14" s="76"/>
      <c r="J14" s="76"/>
      <c r="K14" s="76"/>
    </row>
    <row r="15" spans="1:1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3"/>
    </row>
    <row r="16" spans="1:11" x14ac:dyDescent="0.2">
      <c r="A16" s="75" t="s">
        <v>80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x14ac:dyDescent="0.2">
      <c r="A17" s="75" t="s">
        <v>81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x14ac:dyDescent="0.2">
      <c r="A18" s="75" t="s">
        <v>82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x14ac:dyDescent="0.2">
      <c r="A19" s="75" t="s">
        <v>83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x14ac:dyDescent="0.2">
      <c r="A20" s="75" t="s">
        <v>84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66" t="s">
        <v>36</v>
      </c>
      <c r="B22" s="66"/>
      <c r="C22" s="66"/>
      <c r="D22" s="66"/>
      <c r="E22" s="66"/>
      <c r="F22" s="66"/>
      <c r="G22" s="66"/>
      <c r="H22" s="63"/>
      <c r="I22" s="63"/>
      <c r="J22" s="63"/>
      <c r="K22" s="63"/>
    </row>
    <row r="23" spans="1:11" x14ac:dyDescent="0.2">
      <c r="A23" s="67" t="s">
        <v>52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63"/>
      <c r="B24" s="125" t="s">
        <v>65</v>
      </c>
      <c r="C24" s="63"/>
      <c r="D24" s="63"/>
      <c r="E24" s="63"/>
      <c r="F24" s="63"/>
      <c r="G24" s="63"/>
      <c r="H24" s="63"/>
      <c r="I24" s="63"/>
      <c r="J24" s="63"/>
      <c r="K24" s="63"/>
    </row>
    <row r="25" spans="1:11" x14ac:dyDescent="0.2">
      <c r="A25" s="63"/>
      <c r="B25" s="67"/>
      <c r="C25" s="63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68" t="s">
        <v>35</v>
      </c>
      <c r="B26" s="66"/>
      <c r="C26" s="66"/>
      <c r="D26" s="66"/>
      <c r="E26" s="66"/>
      <c r="F26" s="66"/>
      <c r="G26" s="63"/>
      <c r="H26" s="63"/>
      <c r="I26" s="63"/>
      <c r="J26" s="63"/>
      <c r="K26" s="63"/>
    </row>
    <row r="27" spans="1:11" x14ac:dyDescent="0.2">
      <c r="A27" s="67" t="s">
        <v>53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x14ac:dyDescent="0.2">
      <c r="A28" s="63"/>
      <c r="B28" s="125" t="s">
        <v>60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63" t="s">
        <v>54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63"/>
      <c r="B30" s="126" t="s">
        <v>61</v>
      </c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3" t="s">
        <v>55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2">
      <c r="A32" s="63"/>
      <c r="B32" s="125" t="s">
        <v>64</v>
      </c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63" t="s">
        <v>56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x14ac:dyDescent="0.2">
      <c r="A34" s="63"/>
      <c r="B34" s="125" t="s">
        <v>63</v>
      </c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2">
      <c r="A35" s="63" t="s">
        <v>57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2">
      <c r="A36" s="63"/>
      <c r="B36" s="125" t="s">
        <v>62</v>
      </c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2">
      <c r="A38" s="67" t="s">
        <v>30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">
      <c r="A39" s="74" t="s">
        <v>85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x14ac:dyDescent="0.2">
      <c r="A41" s="75" t="s">
        <v>86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x14ac:dyDescent="0.2">
      <c r="A42" s="75" t="s">
        <v>87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">
      <c r="A44" s="112" t="s">
        <v>59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</sheetData>
  <sheetProtection algorithmName="SHA-512" hashValue="X4ebf6Xu9DUfTPOQyIHUwbio1NwNE5sry9iWPNhHM4gLw62D0pzPcQQxzxktMfsbnJqTt9KtRi6uLFar1l6jLA==" saltValue="C1qru2EAGoLVO/PitXToQA==" spinCount="100000" sheet="1" objects="1" scenarios="1"/>
  <phoneticPr fontId="0" type="noConversion"/>
  <hyperlinks>
    <hyperlink ref="A44" r:id="rId1" xr:uid="{00000000-0004-0000-0000-000000000000}"/>
    <hyperlink ref="B28" r:id="rId2" xr:uid="{00000000-0004-0000-0000-000001000000}"/>
    <hyperlink ref="B30" r:id="rId3" xr:uid="{00000000-0004-0000-0000-000002000000}"/>
    <hyperlink ref="B32" r:id="rId4" xr:uid="{00000000-0004-0000-0000-000003000000}"/>
    <hyperlink ref="B34" r:id="rId5" xr:uid="{00000000-0004-0000-0000-000004000000}"/>
    <hyperlink ref="B36" r:id="rId6" xr:uid="{00000000-0004-0000-0000-000005000000}"/>
    <hyperlink ref="B24" r:id="rId7" xr:uid="{00000000-0004-0000-0000-000006000000}"/>
  </hyperlinks>
  <pageMargins left="0.25" right="0.25" top="0.75" bottom="0.25" header="0.3" footer="0.3"/>
  <pageSetup orientation="landscape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100"/>
    <pageSetUpPr fitToPage="1"/>
  </sheetPr>
  <dimension ref="A1:M59"/>
  <sheetViews>
    <sheetView workbookViewId="0">
      <pane ySplit="8" topLeftCell="A9" activePane="bottomLeft" state="frozen"/>
      <selection pane="bottomLeft" activeCell="D49" sqref="D49"/>
    </sheetView>
  </sheetViews>
  <sheetFormatPr baseColWidth="10" defaultColWidth="16.6640625" defaultRowHeight="21" customHeight="1" x14ac:dyDescent="0.15"/>
  <cols>
    <col min="1" max="1" width="40.33203125" style="2" customWidth="1"/>
    <col min="2" max="2" width="12.1640625" style="2" customWidth="1"/>
    <col min="3" max="3" width="13.33203125" style="2" customWidth="1"/>
    <col min="4" max="5" width="12.1640625" style="2" customWidth="1"/>
    <col min="6" max="6" width="12.1640625" style="21" customWidth="1"/>
    <col min="7" max="7" width="12.1640625" style="2" customWidth="1"/>
    <col min="8" max="11" width="12.1640625" style="1" customWidth="1"/>
    <col min="12" max="16384" width="16.6640625" style="1"/>
  </cols>
  <sheetData>
    <row r="1" spans="1:13" ht="21" customHeight="1" x14ac:dyDescent="0.15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11"/>
      <c r="K1" s="11"/>
    </row>
    <row r="2" spans="1:13" ht="21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55"/>
      <c r="K2" s="55"/>
    </row>
    <row r="3" spans="1:13" ht="21" customHeight="1" thickBot="1" x14ac:dyDescent="0.2">
      <c r="A3" s="56" t="s">
        <v>12</v>
      </c>
      <c r="B3" s="127">
        <v>44681</v>
      </c>
      <c r="C3" s="9"/>
      <c r="D3" s="80"/>
      <c r="E3" s="80"/>
      <c r="F3" s="17"/>
      <c r="G3" s="80"/>
      <c r="H3" s="81"/>
      <c r="I3" s="10"/>
      <c r="J3" s="10"/>
      <c r="K3" s="10"/>
    </row>
    <row r="4" spans="1:13" ht="21" customHeight="1" thickBot="1" x14ac:dyDescent="0.2">
      <c r="A4" s="82" t="s">
        <v>4</v>
      </c>
      <c r="B4" s="83"/>
      <c r="C4" s="83"/>
      <c r="D4" s="79"/>
      <c r="E4" s="79"/>
      <c r="F4" s="83"/>
      <c r="G4" s="79"/>
      <c r="H4" s="79"/>
      <c r="I4" s="83"/>
      <c r="J4" s="83"/>
      <c r="K4" s="27">
        <v>7.5</v>
      </c>
    </row>
    <row r="5" spans="1:13" ht="21" customHeight="1" thickBot="1" x14ac:dyDescent="0.2">
      <c r="A5" s="77" t="s">
        <v>69</v>
      </c>
      <c r="B5" s="84"/>
      <c r="C5" s="84"/>
      <c r="D5" s="84"/>
      <c r="E5" s="84"/>
      <c r="F5" s="84"/>
      <c r="G5" s="84"/>
      <c r="H5" s="84"/>
      <c r="I5" s="84"/>
      <c r="J5" s="85"/>
      <c r="K5" s="78">
        <v>535</v>
      </c>
    </row>
    <row r="6" spans="1:13" ht="21" customHeight="1" thickBot="1" x14ac:dyDescent="0.2">
      <c r="A6" s="12"/>
      <c r="B6" s="12"/>
      <c r="C6" s="12"/>
      <c r="D6" s="12"/>
      <c r="E6" s="12"/>
      <c r="F6" s="18"/>
      <c r="G6" s="12"/>
      <c r="H6" s="12"/>
      <c r="I6" s="12"/>
      <c r="J6" s="13"/>
      <c r="K6" s="12"/>
    </row>
    <row r="7" spans="1:13" ht="32" customHeight="1" x14ac:dyDescent="0.15">
      <c r="A7" s="110" t="s">
        <v>8</v>
      </c>
      <c r="B7" s="105" t="s">
        <v>51</v>
      </c>
      <c r="C7" s="105" t="s">
        <v>43</v>
      </c>
      <c r="D7" s="105" t="s">
        <v>45</v>
      </c>
      <c r="E7" s="105" t="s">
        <v>50</v>
      </c>
      <c r="F7" s="107" t="s">
        <v>48</v>
      </c>
      <c r="G7" s="100" t="s">
        <v>26</v>
      </c>
      <c r="H7" s="101"/>
      <c r="I7" s="101"/>
      <c r="J7" s="101"/>
      <c r="K7" s="102"/>
    </row>
    <row r="8" spans="1:13" ht="33" customHeight="1" thickBot="1" x14ac:dyDescent="0.2">
      <c r="A8" s="111"/>
      <c r="B8" s="109" t="s">
        <v>49</v>
      </c>
      <c r="C8" s="109" t="s">
        <v>44</v>
      </c>
      <c r="D8" s="106" t="s">
        <v>46</v>
      </c>
      <c r="E8" s="106" t="s">
        <v>47</v>
      </c>
      <c r="F8" s="108" t="s">
        <v>49</v>
      </c>
      <c r="G8" s="98" t="s">
        <v>5</v>
      </c>
      <c r="H8" s="99" t="s">
        <v>6</v>
      </c>
      <c r="I8" s="99" t="s">
        <v>7</v>
      </c>
      <c r="J8" s="103" t="s">
        <v>41</v>
      </c>
      <c r="K8" s="104" t="s">
        <v>42</v>
      </c>
    </row>
    <row r="9" spans="1:13" ht="21" customHeight="1" x14ac:dyDescent="0.15">
      <c r="A9" s="128" t="s">
        <v>23</v>
      </c>
      <c r="B9" s="129"/>
      <c r="C9" s="129"/>
      <c r="D9" s="129"/>
      <c r="E9" s="129"/>
      <c r="F9" s="130"/>
      <c r="G9" s="129"/>
      <c r="H9" s="131"/>
      <c r="I9" s="131"/>
      <c r="J9" s="132"/>
      <c r="K9" s="133"/>
      <c r="L9" s="3"/>
      <c r="M9" s="3"/>
    </row>
    <row r="10" spans="1:13" ht="21" customHeight="1" x14ac:dyDescent="0.15">
      <c r="A10" s="14" t="s">
        <v>14</v>
      </c>
      <c r="B10" s="22">
        <f>+K4/56*2000</f>
        <v>267.85714285714283</v>
      </c>
      <c r="C10" s="28">
        <v>5</v>
      </c>
      <c r="D10" s="30">
        <v>15</v>
      </c>
      <c r="E10" s="30">
        <v>50</v>
      </c>
      <c r="F10" s="25">
        <f>+IF(B10&lt;1, 0,((C10/D10)*E10)+B10)</f>
        <v>284.52380952380952</v>
      </c>
      <c r="G10" s="31">
        <v>87</v>
      </c>
      <c r="H10" s="32">
        <v>8.8000000000000007</v>
      </c>
      <c r="I10" s="31">
        <v>88</v>
      </c>
      <c r="J10" s="33">
        <v>0.98</v>
      </c>
      <c r="K10" s="34">
        <v>0.67</v>
      </c>
      <c r="L10" s="3"/>
      <c r="M10" s="3"/>
    </row>
    <row r="11" spans="1:13" ht="21" customHeight="1" x14ac:dyDescent="0.15">
      <c r="A11" s="14" t="s">
        <v>15</v>
      </c>
      <c r="B11" s="28">
        <v>800</v>
      </c>
      <c r="C11" s="28">
        <v>5</v>
      </c>
      <c r="D11" s="30">
        <v>15</v>
      </c>
      <c r="E11" s="30">
        <v>36</v>
      </c>
      <c r="F11" s="25">
        <f>+IF(B11&lt;1, 0,((C11/D11)*E11)+B11)</f>
        <v>812</v>
      </c>
      <c r="G11" s="31">
        <v>91</v>
      </c>
      <c r="H11" s="32">
        <v>9.1</v>
      </c>
      <c r="I11" s="31">
        <v>67</v>
      </c>
      <c r="J11" s="33">
        <v>0.69</v>
      </c>
      <c r="K11" s="34">
        <v>0.42</v>
      </c>
      <c r="L11" s="3" t="s">
        <v>76</v>
      </c>
      <c r="M11" s="3"/>
    </row>
    <row r="12" spans="1:13" ht="21" customHeight="1" x14ac:dyDescent="0.15">
      <c r="A12" s="15" t="s">
        <v>25</v>
      </c>
      <c r="B12" s="28">
        <v>0</v>
      </c>
      <c r="C12" s="28">
        <v>5</v>
      </c>
      <c r="D12" s="30">
        <v>15</v>
      </c>
      <c r="E12" s="30">
        <v>100</v>
      </c>
      <c r="F12" s="25">
        <f t="shared" ref="F12:F31" si="0">+IF(B12&lt;1, 0,((C12/D12)*E12)+B12)</f>
        <v>0</v>
      </c>
      <c r="G12" s="35">
        <v>89</v>
      </c>
      <c r="H12" s="36">
        <v>13.8</v>
      </c>
      <c r="I12" s="35">
        <v>87</v>
      </c>
      <c r="J12" s="37">
        <v>0.97</v>
      </c>
      <c r="K12" s="38">
        <v>0.66</v>
      </c>
      <c r="L12" s="3"/>
      <c r="M12" s="3"/>
    </row>
    <row r="13" spans="1:13" ht="21" customHeight="1" x14ac:dyDescent="0.15">
      <c r="A13" s="15" t="s">
        <v>16</v>
      </c>
      <c r="B13" s="29">
        <v>220</v>
      </c>
      <c r="C13" s="28">
        <v>5</v>
      </c>
      <c r="D13" s="30">
        <v>15</v>
      </c>
      <c r="E13" s="30">
        <v>65</v>
      </c>
      <c r="F13" s="25">
        <f t="shared" si="0"/>
        <v>241.66666666666666</v>
      </c>
      <c r="G13" s="35">
        <v>90</v>
      </c>
      <c r="H13" s="36">
        <v>12.4</v>
      </c>
      <c r="I13" s="35">
        <v>63</v>
      </c>
      <c r="J13" s="37">
        <v>0.63</v>
      </c>
      <c r="K13" s="38">
        <v>0.37</v>
      </c>
      <c r="L13" s="3"/>
      <c r="M13" s="3"/>
    </row>
    <row r="14" spans="1:13" ht="21" customHeight="1" x14ac:dyDescent="0.15">
      <c r="A14" s="15" t="s">
        <v>17</v>
      </c>
      <c r="B14" s="29">
        <v>0</v>
      </c>
      <c r="C14" s="28">
        <v>5</v>
      </c>
      <c r="D14" s="30">
        <v>15</v>
      </c>
      <c r="E14" s="30">
        <v>200</v>
      </c>
      <c r="F14" s="25">
        <f t="shared" si="0"/>
        <v>0</v>
      </c>
      <c r="G14" s="35">
        <v>89</v>
      </c>
      <c r="H14" s="36">
        <v>18.600000000000001</v>
      </c>
      <c r="I14" s="35">
        <v>73</v>
      </c>
      <c r="J14" s="37">
        <v>0.78</v>
      </c>
      <c r="K14" s="38">
        <v>0.5</v>
      </c>
      <c r="L14" s="3"/>
      <c r="M14" s="3"/>
    </row>
    <row r="15" spans="1:13" ht="21" customHeight="1" x14ac:dyDescent="0.15">
      <c r="A15" s="134" t="s">
        <v>24</v>
      </c>
      <c r="B15" s="135"/>
      <c r="C15" s="136"/>
      <c r="D15" s="137"/>
      <c r="E15" s="137"/>
      <c r="F15" s="138"/>
      <c r="G15" s="139"/>
      <c r="H15" s="140"/>
      <c r="I15" s="139"/>
      <c r="J15" s="141"/>
      <c r="K15" s="142"/>
      <c r="L15" s="3"/>
      <c r="M15" s="3"/>
    </row>
    <row r="16" spans="1:13" ht="21" customHeight="1" x14ac:dyDescent="0.15">
      <c r="A16" s="15" t="s">
        <v>70</v>
      </c>
      <c r="B16" s="23">
        <f>+K5</f>
        <v>535</v>
      </c>
      <c r="C16" s="28">
        <v>5</v>
      </c>
      <c r="D16" s="30">
        <v>15</v>
      </c>
      <c r="E16" s="30">
        <v>36</v>
      </c>
      <c r="F16" s="25">
        <f t="shared" si="0"/>
        <v>547</v>
      </c>
      <c r="G16" s="35">
        <v>92</v>
      </c>
      <c r="H16" s="36">
        <v>46.5</v>
      </c>
      <c r="I16" s="35">
        <v>81</v>
      </c>
      <c r="J16" s="37">
        <v>0.89</v>
      </c>
      <c r="K16" s="38">
        <v>0.6</v>
      </c>
      <c r="L16" s="3"/>
      <c r="M16" s="3"/>
    </row>
    <row r="17" spans="1:13" ht="21" customHeight="1" x14ac:dyDescent="0.15">
      <c r="A17" s="15" t="s">
        <v>18</v>
      </c>
      <c r="B17" s="29">
        <v>300</v>
      </c>
      <c r="C17" s="28">
        <v>5</v>
      </c>
      <c r="D17" s="30">
        <v>15</v>
      </c>
      <c r="E17" s="30">
        <v>45</v>
      </c>
      <c r="F17" s="25">
        <f t="shared" si="0"/>
        <v>315</v>
      </c>
      <c r="G17" s="35">
        <v>89</v>
      </c>
      <c r="H17" s="36">
        <v>22.6</v>
      </c>
      <c r="I17" s="35">
        <v>80</v>
      </c>
      <c r="J17" s="37">
        <v>0.87</v>
      </c>
      <c r="K17" s="38">
        <v>0.59</v>
      </c>
      <c r="L17" s="3"/>
      <c r="M17" s="3"/>
    </row>
    <row r="18" spans="1:13" ht="21" customHeight="1" x14ac:dyDescent="0.15">
      <c r="A18" s="15" t="s">
        <v>38</v>
      </c>
      <c r="B18" s="29">
        <v>82</v>
      </c>
      <c r="C18" s="28">
        <v>5</v>
      </c>
      <c r="D18" s="30">
        <v>15</v>
      </c>
      <c r="E18" s="30">
        <v>45</v>
      </c>
      <c r="F18" s="25">
        <f t="shared" si="0"/>
        <v>97</v>
      </c>
      <c r="G18" s="35"/>
      <c r="H18" s="36"/>
      <c r="I18" s="35"/>
      <c r="J18" s="37"/>
      <c r="K18" s="38"/>
      <c r="L18" s="3"/>
      <c r="M18" s="3"/>
    </row>
    <row r="19" spans="1:13" ht="21" customHeight="1" x14ac:dyDescent="0.15">
      <c r="A19" s="15" t="s">
        <v>19</v>
      </c>
      <c r="B19" s="29">
        <v>104</v>
      </c>
      <c r="C19" s="28">
        <v>5</v>
      </c>
      <c r="D19" s="30">
        <v>15</v>
      </c>
      <c r="E19" s="30">
        <v>45</v>
      </c>
      <c r="F19" s="25">
        <f t="shared" si="0"/>
        <v>119</v>
      </c>
      <c r="G19" s="35">
        <v>35</v>
      </c>
      <c r="H19" s="36">
        <v>32</v>
      </c>
      <c r="I19" s="35">
        <v>87</v>
      </c>
      <c r="J19" s="37">
        <v>1.01</v>
      </c>
      <c r="K19" s="38">
        <v>0.69</v>
      </c>
      <c r="L19" s="3"/>
      <c r="M19" s="3"/>
    </row>
    <row r="20" spans="1:13" ht="21" customHeight="1" x14ac:dyDescent="0.15">
      <c r="A20" s="15" t="s">
        <v>20</v>
      </c>
      <c r="B20" s="29">
        <v>152</v>
      </c>
      <c r="C20" s="28">
        <v>5</v>
      </c>
      <c r="D20" s="30">
        <v>15</v>
      </c>
      <c r="E20" s="30">
        <v>45</v>
      </c>
      <c r="F20" s="25">
        <f t="shared" si="0"/>
        <v>167</v>
      </c>
      <c r="G20" s="35">
        <v>48</v>
      </c>
      <c r="H20" s="36">
        <v>31</v>
      </c>
      <c r="I20" s="35">
        <v>87</v>
      </c>
      <c r="J20" s="37">
        <v>1.01</v>
      </c>
      <c r="K20" s="38">
        <v>0.69</v>
      </c>
      <c r="L20" s="3"/>
      <c r="M20" s="3"/>
    </row>
    <row r="21" spans="1:13" ht="21" customHeight="1" x14ac:dyDescent="0.15">
      <c r="A21" s="15" t="s">
        <v>21</v>
      </c>
      <c r="B21" s="29">
        <v>300</v>
      </c>
      <c r="C21" s="28">
        <v>5</v>
      </c>
      <c r="D21" s="30">
        <v>15</v>
      </c>
      <c r="E21" s="30">
        <v>45</v>
      </c>
      <c r="F21" s="25">
        <f t="shared" si="0"/>
        <v>315</v>
      </c>
      <c r="G21" s="35">
        <v>89</v>
      </c>
      <c r="H21" s="36">
        <v>32</v>
      </c>
      <c r="I21" s="35">
        <v>82</v>
      </c>
      <c r="J21" s="37">
        <v>0.88</v>
      </c>
      <c r="K21" s="38">
        <v>0.59</v>
      </c>
      <c r="L21" s="3"/>
      <c r="M21" s="3"/>
    </row>
    <row r="22" spans="1:13" ht="21" customHeight="1" x14ac:dyDescent="0.15">
      <c r="A22" s="15" t="s">
        <v>77</v>
      </c>
      <c r="B22" s="29">
        <v>434</v>
      </c>
      <c r="C22" s="28">
        <v>5</v>
      </c>
      <c r="D22" s="30">
        <v>15</v>
      </c>
      <c r="E22" s="30">
        <v>360</v>
      </c>
      <c r="F22" s="25">
        <f t="shared" si="0"/>
        <v>554</v>
      </c>
      <c r="G22" s="35">
        <v>80</v>
      </c>
      <c r="H22" s="36">
        <v>20</v>
      </c>
      <c r="I22" s="35">
        <v>77</v>
      </c>
      <c r="J22" s="37">
        <v>0</v>
      </c>
      <c r="K22" s="38">
        <v>0</v>
      </c>
      <c r="L22" s="3"/>
      <c r="M22" s="3"/>
    </row>
    <row r="23" spans="1:13" ht="21" customHeight="1" x14ac:dyDescent="0.15">
      <c r="A23" s="15" t="s">
        <v>22</v>
      </c>
      <c r="B23" s="29">
        <v>480</v>
      </c>
      <c r="C23" s="28">
        <v>5</v>
      </c>
      <c r="D23" s="30">
        <v>10</v>
      </c>
      <c r="E23" s="30">
        <v>65</v>
      </c>
      <c r="F23" s="25">
        <f t="shared" si="0"/>
        <v>512.5</v>
      </c>
      <c r="G23" s="35">
        <v>93</v>
      </c>
      <c r="H23" s="36">
        <v>40</v>
      </c>
      <c r="I23" s="35">
        <v>91</v>
      </c>
      <c r="J23" s="37">
        <v>1.02</v>
      </c>
      <c r="K23" s="38">
        <v>0.71</v>
      </c>
      <c r="L23" s="3"/>
      <c r="M23" s="3"/>
    </row>
    <row r="24" spans="1:13" ht="21" customHeight="1" x14ac:dyDescent="0.15">
      <c r="A24" s="15" t="s">
        <v>28</v>
      </c>
      <c r="B24" s="29">
        <v>146</v>
      </c>
      <c r="C24" s="28">
        <v>5</v>
      </c>
      <c r="D24" s="30">
        <v>15</v>
      </c>
      <c r="E24" s="30">
        <v>50</v>
      </c>
      <c r="F24" s="25">
        <f t="shared" si="0"/>
        <v>162.66666666666666</v>
      </c>
      <c r="G24" s="35">
        <v>87</v>
      </c>
      <c r="H24" s="36">
        <v>19.8</v>
      </c>
      <c r="I24" s="35">
        <v>55</v>
      </c>
      <c r="J24" s="37">
        <v>0.52</v>
      </c>
      <c r="K24" s="38">
        <v>0.26</v>
      </c>
      <c r="L24" s="3"/>
      <c r="M24" s="3"/>
    </row>
    <row r="25" spans="1:13" ht="21" customHeight="1" x14ac:dyDescent="0.15">
      <c r="A25" s="16" t="s">
        <v>68</v>
      </c>
      <c r="B25" s="28">
        <v>1200</v>
      </c>
      <c r="C25" s="28">
        <v>5</v>
      </c>
      <c r="D25" s="30">
        <v>2</v>
      </c>
      <c r="E25" s="30">
        <v>50</v>
      </c>
      <c r="F25" s="25">
        <f t="shared" si="0"/>
        <v>1325</v>
      </c>
      <c r="G25" s="35">
        <v>75</v>
      </c>
      <c r="H25" s="36">
        <v>25</v>
      </c>
      <c r="I25" s="35">
        <v>0</v>
      </c>
      <c r="J25" s="37">
        <v>0</v>
      </c>
      <c r="K25" s="38">
        <v>0</v>
      </c>
      <c r="L25" s="86" t="s">
        <v>74</v>
      </c>
      <c r="M25" s="3"/>
    </row>
    <row r="26" spans="1:13" ht="21" customHeight="1" x14ac:dyDescent="0.15">
      <c r="A26" s="45" t="s">
        <v>58</v>
      </c>
      <c r="B26" s="39">
        <v>86</v>
      </c>
      <c r="C26" s="28">
        <v>5</v>
      </c>
      <c r="D26" s="30">
        <v>15</v>
      </c>
      <c r="E26" s="30">
        <v>200</v>
      </c>
      <c r="F26" s="25">
        <f t="shared" si="0"/>
        <v>152.66666666666666</v>
      </c>
      <c r="G26" s="35">
        <v>37</v>
      </c>
      <c r="H26" s="36">
        <v>32</v>
      </c>
      <c r="I26" s="35">
        <v>85</v>
      </c>
      <c r="J26" s="37">
        <v>0.99</v>
      </c>
      <c r="K26" s="38">
        <v>0.67</v>
      </c>
      <c r="M26" s="3"/>
    </row>
    <row r="27" spans="1:13" ht="21" customHeight="1" x14ac:dyDescent="0.15">
      <c r="A27" s="45" t="s">
        <v>29</v>
      </c>
      <c r="B27" s="39">
        <v>0</v>
      </c>
      <c r="C27" s="28">
        <v>5</v>
      </c>
      <c r="D27" s="30">
        <v>15</v>
      </c>
      <c r="E27" s="30">
        <v>100</v>
      </c>
      <c r="F27" s="25">
        <f t="shared" si="0"/>
        <v>0</v>
      </c>
      <c r="G27" s="35">
        <v>0</v>
      </c>
      <c r="H27" s="36">
        <v>0</v>
      </c>
      <c r="I27" s="35">
        <v>0</v>
      </c>
      <c r="J27" s="37">
        <v>0</v>
      </c>
      <c r="K27" s="38">
        <v>0</v>
      </c>
      <c r="L27" s="86"/>
      <c r="M27" s="3"/>
    </row>
    <row r="28" spans="1:13" ht="21" customHeight="1" x14ac:dyDescent="0.15">
      <c r="A28" s="45" t="s">
        <v>29</v>
      </c>
      <c r="B28" s="39">
        <v>0</v>
      </c>
      <c r="C28" s="28">
        <v>5</v>
      </c>
      <c r="D28" s="30">
        <v>15</v>
      </c>
      <c r="E28" s="30">
        <v>100</v>
      </c>
      <c r="F28" s="25">
        <f t="shared" si="0"/>
        <v>0</v>
      </c>
      <c r="G28" s="35">
        <v>0</v>
      </c>
      <c r="H28" s="36">
        <v>0</v>
      </c>
      <c r="I28" s="35">
        <v>0</v>
      </c>
      <c r="J28" s="37">
        <v>0</v>
      </c>
      <c r="K28" s="38">
        <v>0</v>
      </c>
      <c r="L28" s="86"/>
      <c r="M28" s="3"/>
    </row>
    <row r="29" spans="1:13" ht="21" customHeight="1" x14ac:dyDescent="0.15">
      <c r="A29" s="45" t="s">
        <v>72</v>
      </c>
      <c r="B29" s="39">
        <v>1480</v>
      </c>
      <c r="C29" s="28">
        <v>5</v>
      </c>
      <c r="D29" s="30">
        <v>5</v>
      </c>
      <c r="E29" s="30">
        <v>36</v>
      </c>
      <c r="F29" s="25">
        <f t="shared" si="0"/>
        <v>1516</v>
      </c>
      <c r="G29" s="35">
        <v>99</v>
      </c>
      <c r="H29" s="36">
        <v>288</v>
      </c>
      <c r="I29" s="35">
        <v>0</v>
      </c>
      <c r="J29" s="37">
        <v>0.01</v>
      </c>
      <c r="K29" s="38">
        <v>0.01</v>
      </c>
      <c r="L29" s="3" t="s">
        <v>71</v>
      </c>
      <c r="M29" s="3"/>
    </row>
    <row r="30" spans="1:13" ht="21" customHeight="1" x14ac:dyDescent="0.15">
      <c r="A30" s="45" t="s">
        <v>67</v>
      </c>
      <c r="B30" s="39">
        <v>647</v>
      </c>
      <c r="C30" s="28">
        <v>5</v>
      </c>
      <c r="D30" s="30">
        <v>15</v>
      </c>
      <c r="E30" s="30">
        <v>36</v>
      </c>
      <c r="F30" s="25">
        <f>+IF(B30&lt;1, 0,((C30/D30)*E30)+B30)</f>
        <v>659</v>
      </c>
      <c r="G30" s="35">
        <v>90</v>
      </c>
      <c r="H30" s="36">
        <v>36</v>
      </c>
      <c r="I30" s="35">
        <v>0</v>
      </c>
      <c r="J30" s="37">
        <v>2.89</v>
      </c>
      <c r="K30" s="38">
        <v>2.08</v>
      </c>
      <c r="L30" s="3" t="s">
        <v>73</v>
      </c>
      <c r="M30" s="3"/>
    </row>
    <row r="31" spans="1:13" ht="21" customHeight="1" thickBot="1" x14ac:dyDescent="0.2">
      <c r="A31" s="46" t="s">
        <v>66</v>
      </c>
      <c r="B31" s="40">
        <v>640</v>
      </c>
      <c r="C31" s="47">
        <v>5</v>
      </c>
      <c r="D31" s="48">
        <v>4</v>
      </c>
      <c r="E31" s="48">
        <v>36</v>
      </c>
      <c r="F31" s="49">
        <f t="shared" si="0"/>
        <v>685</v>
      </c>
      <c r="G31" s="41">
        <v>92</v>
      </c>
      <c r="H31" s="42">
        <v>19</v>
      </c>
      <c r="I31" s="41">
        <v>61</v>
      </c>
      <c r="J31" s="43">
        <v>62</v>
      </c>
      <c r="K31" s="44">
        <v>31</v>
      </c>
      <c r="L31" s="3" t="s">
        <v>71</v>
      </c>
      <c r="M31" s="3"/>
    </row>
    <row r="32" spans="1:13" ht="21" customHeight="1" x14ac:dyDescent="0.15">
      <c r="A32" s="9" t="s">
        <v>27</v>
      </c>
      <c r="B32" s="9"/>
      <c r="C32" s="9"/>
      <c r="D32" s="9"/>
      <c r="E32" s="9"/>
      <c r="F32" s="17"/>
      <c r="G32" s="9"/>
      <c r="H32" s="10"/>
      <c r="I32" s="10"/>
      <c r="J32" s="10"/>
      <c r="K32" s="10"/>
    </row>
    <row r="33" spans="1:11" ht="21" customHeight="1" x14ac:dyDescent="0.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21" customHeight="1" x14ac:dyDescent="0.15">
      <c r="A34" s="7"/>
      <c r="B34" s="7"/>
      <c r="C34" s="7"/>
      <c r="D34" s="7"/>
      <c r="E34" s="7"/>
      <c r="F34" s="19"/>
      <c r="G34" s="7"/>
      <c r="H34" s="7"/>
      <c r="I34" s="7"/>
      <c r="J34" s="8"/>
      <c r="K34" s="8"/>
    </row>
    <row r="35" spans="1:11" ht="21" customHeight="1" x14ac:dyDescent="0.15">
      <c r="A35" s="7"/>
      <c r="B35" s="7"/>
      <c r="C35" s="7"/>
      <c r="D35" s="7"/>
      <c r="E35" s="7"/>
      <c r="F35" s="19"/>
      <c r="G35" s="7"/>
      <c r="H35" s="7"/>
      <c r="I35" s="7"/>
      <c r="J35" s="8"/>
      <c r="K35" s="8"/>
    </row>
    <row r="36" spans="1:11" ht="21" customHeight="1" x14ac:dyDescent="0.15">
      <c r="A36" s="7"/>
      <c r="B36" s="7"/>
      <c r="C36" s="7"/>
      <c r="D36" s="7"/>
      <c r="E36" s="7"/>
      <c r="F36" s="19"/>
      <c r="G36" s="7"/>
      <c r="H36" s="7"/>
      <c r="I36" s="7"/>
      <c r="J36" s="8"/>
      <c r="K36" s="8"/>
    </row>
    <row r="37" spans="1:11" ht="21" customHeight="1" x14ac:dyDescent="0.15">
      <c r="A37" s="5"/>
      <c r="B37" s="5"/>
      <c r="C37" s="5"/>
      <c r="D37" s="5"/>
      <c r="E37" s="5"/>
      <c r="F37" s="20"/>
      <c r="G37" s="6"/>
      <c r="H37" s="6"/>
      <c r="I37" s="6"/>
      <c r="J37" s="6"/>
      <c r="K37" s="6"/>
    </row>
    <row r="38" spans="1:11" ht="21" customHeight="1" x14ac:dyDescent="0.15">
      <c r="A38" s="5"/>
      <c r="B38" s="5"/>
      <c r="C38" s="5"/>
      <c r="D38" s="5"/>
      <c r="E38" s="5"/>
      <c r="F38" s="20"/>
      <c r="G38" s="6"/>
      <c r="H38" s="6"/>
      <c r="I38" s="6"/>
      <c r="J38" s="6"/>
      <c r="K38" s="6"/>
    </row>
    <row r="39" spans="1:11" ht="21" customHeight="1" x14ac:dyDescent="0.15">
      <c r="A39" s="5"/>
      <c r="B39" s="5"/>
      <c r="C39" s="5"/>
      <c r="D39" s="5"/>
      <c r="E39" s="5"/>
      <c r="F39" s="20"/>
      <c r="G39" s="6"/>
      <c r="H39" s="6"/>
      <c r="I39" s="6"/>
      <c r="J39" s="6"/>
      <c r="K39" s="6"/>
    </row>
    <row r="40" spans="1:11" ht="21" customHeight="1" x14ac:dyDescent="0.15">
      <c r="A40" s="5"/>
      <c r="B40" s="5"/>
      <c r="C40" s="5"/>
      <c r="D40" s="5"/>
      <c r="E40" s="5"/>
      <c r="F40" s="20"/>
      <c r="G40" s="6"/>
      <c r="H40" s="6"/>
      <c r="I40" s="6"/>
      <c r="J40" s="6"/>
      <c r="K40" s="6"/>
    </row>
    <row r="41" spans="1:11" ht="21" customHeight="1" x14ac:dyDescent="0.15">
      <c r="A41" s="5"/>
      <c r="B41" s="5"/>
      <c r="C41" s="5"/>
      <c r="D41" s="5"/>
      <c r="E41" s="5"/>
      <c r="F41" s="20"/>
      <c r="G41" s="6"/>
      <c r="H41" s="6"/>
      <c r="I41" s="6"/>
      <c r="J41" s="6"/>
      <c r="K41" s="6"/>
    </row>
    <row r="42" spans="1:11" ht="21" customHeight="1" x14ac:dyDescent="0.15">
      <c r="A42" s="5"/>
      <c r="B42" s="5"/>
      <c r="C42" s="5"/>
      <c r="D42" s="5"/>
      <c r="E42" s="5"/>
      <c r="F42" s="20"/>
      <c r="G42" s="6"/>
      <c r="H42" s="6"/>
      <c r="I42" s="6"/>
      <c r="J42" s="6"/>
      <c r="K42" s="6"/>
    </row>
    <row r="43" spans="1:11" ht="21" customHeight="1" x14ac:dyDescent="0.15">
      <c r="A43" s="5"/>
      <c r="B43" s="5"/>
      <c r="C43" s="5"/>
      <c r="D43" s="5"/>
      <c r="E43" s="5"/>
      <c r="F43" s="20"/>
      <c r="G43" s="6"/>
      <c r="H43" s="6"/>
      <c r="I43" s="6"/>
      <c r="J43" s="6"/>
      <c r="K43" s="6"/>
    </row>
    <row r="44" spans="1:11" ht="21" customHeight="1" x14ac:dyDescent="0.15">
      <c r="A44" s="5"/>
      <c r="B44" s="5"/>
      <c r="C44" s="5"/>
      <c r="D44" s="5"/>
      <c r="E44" s="5"/>
      <c r="F44" s="20"/>
      <c r="G44" s="6"/>
      <c r="H44" s="6"/>
      <c r="I44" s="6"/>
      <c r="J44" s="6"/>
      <c r="K44" s="6"/>
    </row>
    <row r="45" spans="1:11" ht="21" customHeight="1" x14ac:dyDescent="0.15">
      <c r="A45" s="5"/>
      <c r="B45" s="5"/>
      <c r="C45" s="5"/>
      <c r="D45" s="5"/>
      <c r="E45" s="5"/>
      <c r="F45" s="20"/>
      <c r="G45" s="6"/>
      <c r="H45" s="6"/>
      <c r="I45" s="6"/>
      <c r="J45" s="6"/>
      <c r="K45" s="6"/>
    </row>
    <row r="46" spans="1:11" ht="21" customHeight="1" x14ac:dyDescent="0.15">
      <c r="A46" s="5"/>
      <c r="B46" s="5"/>
      <c r="C46" s="5"/>
      <c r="D46" s="5"/>
      <c r="E46" s="5"/>
      <c r="F46" s="20"/>
      <c r="G46" s="6"/>
      <c r="H46" s="6"/>
      <c r="I46" s="6"/>
      <c r="J46" s="6"/>
      <c r="K46" s="6"/>
    </row>
    <row r="47" spans="1:11" ht="21" customHeight="1" x14ac:dyDescent="0.15">
      <c r="A47" s="5"/>
      <c r="B47" s="5"/>
      <c r="C47" s="5"/>
      <c r="D47" s="5"/>
      <c r="E47" s="5"/>
      <c r="F47" s="20"/>
      <c r="G47" s="6"/>
      <c r="H47" s="6"/>
      <c r="I47" s="6"/>
      <c r="J47" s="6"/>
      <c r="K47" s="6"/>
    </row>
    <row r="48" spans="1:11" ht="21" customHeight="1" x14ac:dyDescent="0.15">
      <c r="A48" s="5"/>
      <c r="B48" s="5"/>
      <c r="C48" s="5"/>
      <c r="D48" s="5"/>
      <c r="E48" s="5"/>
      <c r="F48" s="20"/>
      <c r="G48" s="6"/>
      <c r="H48" s="6"/>
      <c r="I48" s="6"/>
      <c r="J48" s="6"/>
      <c r="K48" s="6"/>
    </row>
    <row r="49" spans="1:11" ht="21" customHeight="1" x14ac:dyDescent="0.15">
      <c r="A49" s="5"/>
      <c r="B49" s="5"/>
      <c r="C49" s="5"/>
      <c r="D49" s="5"/>
      <c r="E49" s="5"/>
      <c r="F49" s="20"/>
      <c r="G49" s="6"/>
      <c r="H49" s="6"/>
      <c r="I49" s="6"/>
      <c r="J49" s="6"/>
      <c r="K49" s="6"/>
    </row>
    <row r="50" spans="1:11" ht="21" customHeight="1" x14ac:dyDescent="0.15">
      <c r="A50" s="5"/>
      <c r="B50" s="5"/>
      <c r="C50" s="5"/>
      <c r="D50" s="5"/>
      <c r="E50" s="5"/>
      <c r="F50" s="20"/>
      <c r="G50" s="6"/>
      <c r="H50" s="6"/>
      <c r="I50" s="6"/>
      <c r="J50" s="6"/>
      <c r="K50" s="6"/>
    </row>
    <row r="51" spans="1:11" ht="21" customHeight="1" x14ac:dyDescent="0.15">
      <c r="A51" s="5"/>
      <c r="B51" s="5"/>
      <c r="C51" s="5"/>
      <c r="D51" s="5"/>
      <c r="E51" s="5"/>
      <c r="F51" s="20"/>
      <c r="G51" s="6"/>
      <c r="H51" s="6"/>
      <c r="I51" s="6"/>
      <c r="J51" s="6"/>
      <c r="K51" s="6"/>
    </row>
    <row r="52" spans="1:11" ht="21" customHeight="1" x14ac:dyDescent="0.15">
      <c r="A52" s="5"/>
      <c r="B52" s="5"/>
      <c r="C52" s="5"/>
      <c r="D52" s="5"/>
      <c r="E52" s="5"/>
      <c r="F52" s="20"/>
      <c r="G52" s="6"/>
      <c r="H52" s="6"/>
      <c r="I52" s="6"/>
      <c r="J52" s="6"/>
      <c r="K52" s="6"/>
    </row>
    <row r="53" spans="1:11" ht="21" customHeight="1" x14ac:dyDescent="0.15">
      <c r="A53" s="5"/>
      <c r="B53" s="5"/>
      <c r="C53" s="5"/>
      <c r="D53" s="5"/>
      <c r="E53" s="5"/>
      <c r="F53" s="20"/>
      <c r="G53" s="6"/>
      <c r="H53" s="6"/>
      <c r="I53" s="6"/>
      <c r="J53" s="6"/>
      <c r="K53" s="6"/>
    </row>
    <row r="54" spans="1:11" ht="21" customHeight="1" x14ac:dyDescent="0.15">
      <c r="A54" s="5"/>
      <c r="B54" s="5"/>
      <c r="C54" s="5"/>
      <c r="D54" s="5"/>
      <c r="E54" s="5"/>
      <c r="F54" s="20"/>
      <c r="G54" s="6"/>
      <c r="H54" s="6"/>
      <c r="I54" s="6"/>
      <c r="J54" s="6"/>
      <c r="K54" s="6"/>
    </row>
    <row r="55" spans="1:11" ht="21" customHeight="1" x14ac:dyDescent="0.15">
      <c r="A55" s="5"/>
      <c r="B55" s="5"/>
      <c r="C55" s="5"/>
      <c r="D55" s="5"/>
      <c r="E55" s="5"/>
      <c r="F55" s="20"/>
      <c r="G55" s="6"/>
      <c r="H55" s="6"/>
      <c r="I55" s="6"/>
      <c r="J55" s="6"/>
      <c r="K55" s="6"/>
    </row>
    <row r="56" spans="1:11" ht="21" customHeight="1" x14ac:dyDescent="0.15">
      <c r="A56" s="5"/>
      <c r="B56" s="5"/>
      <c r="C56" s="5"/>
      <c r="D56" s="5"/>
      <c r="E56" s="5"/>
      <c r="F56" s="20"/>
      <c r="G56" s="6"/>
      <c r="H56" s="6"/>
      <c r="I56" s="6"/>
      <c r="J56" s="6"/>
      <c r="K56" s="6"/>
    </row>
    <row r="59" spans="1:11" ht="21" customHeight="1" x14ac:dyDescent="0.1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</row>
  </sheetData>
  <sheetProtection algorithmName="SHA-512" hashValue="9yg1F8vQTQzVCCtIr6KlcDniTm4i8dhgy+wP6r41/s+Xf9GAq8GlWqphTkhK/BIazO8sHpWotYoJhQ4zHQd6vQ==" saltValue="3FMKn/Dr1zdZzsvMNMUfSQ==" spinCount="100000" sheet="1" objects="1" scenarios="1"/>
  <phoneticPr fontId="0" type="noConversion"/>
  <printOptions horizontalCentered="1"/>
  <pageMargins left="0.25" right="0.25" top="0.25" bottom="0.25" header="0.3" footer="0.3"/>
  <pageSetup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087"/>
    <pageSetUpPr fitToPage="1"/>
  </sheetPr>
  <dimension ref="A1:H31"/>
  <sheetViews>
    <sheetView workbookViewId="0">
      <selection activeCell="H7" sqref="H7"/>
    </sheetView>
  </sheetViews>
  <sheetFormatPr baseColWidth="10" defaultColWidth="8.83203125" defaultRowHeight="16" x14ac:dyDescent="0.2"/>
  <cols>
    <col min="1" max="1" width="43.5" style="50" customWidth="1"/>
    <col min="2" max="2" width="13.83203125" style="50" bestFit="1" customWidth="1"/>
    <col min="3" max="3" width="15.83203125" style="50" customWidth="1"/>
    <col min="4" max="4" width="12.33203125" style="50" customWidth="1"/>
    <col min="5" max="5" width="13.83203125" style="50" customWidth="1"/>
    <col min="6" max="6" width="14.5" style="50" customWidth="1"/>
    <col min="7" max="7" width="13.33203125" style="50" customWidth="1"/>
    <col min="8" max="8" width="11.5" style="50" bestFit="1" customWidth="1"/>
    <col min="9" max="16384" width="8.83203125" style="50"/>
  </cols>
  <sheetData>
    <row r="1" spans="1:8" ht="21" customHeight="1" x14ac:dyDescent="0.2">
      <c r="B1" s="87"/>
      <c r="C1" s="87" t="s">
        <v>40</v>
      </c>
      <c r="D1" s="87"/>
      <c r="E1" s="87"/>
      <c r="F1" s="54"/>
      <c r="G1" s="54"/>
    </row>
    <row r="2" spans="1:8" ht="21" customHeight="1" x14ac:dyDescent="0.2">
      <c r="A2" s="87"/>
      <c r="B2" s="87"/>
      <c r="C2" s="87"/>
      <c r="D2" s="87"/>
      <c r="E2" s="87"/>
    </row>
    <row r="3" spans="1:8" ht="21" customHeight="1" thickBot="1" x14ac:dyDescent="0.25">
      <c r="A3" s="57" t="s">
        <v>13</v>
      </c>
      <c r="B3" s="51">
        <f>+'Step 1-Feed input section'!B3</f>
        <v>44681</v>
      </c>
    </row>
    <row r="4" spans="1:8" ht="47" customHeight="1" x14ac:dyDescent="0.2">
      <c r="A4" s="90" t="s">
        <v>8</v>
      </c>
      <c r="B4" s="93" t="s">
        <v>9</v>
      </c>
      <c r="C4" s="94"/>
      <c r="D4" s="95"/>
      <c r="E4" s="94"/>
      <c r="F4" s="97" t="s">
        <v>11</v>
      </c>
      <c r="G4" s="96"/>
      <c r="H4" s="91"/>
    </row>
    <row r="5" spans="1:8" s="52" customFormat="1" ht="41" customHeight="1" thickBot="1" x14ac:dyDescent="0.25">
      <c r="A5" s="89"/>
      <c r="B5" s="72" t="s">
        <v>3</v>
      </c>
      <c r="C5" s="72" t="s">
        <v>0</v>
      </c>
      <c r="D5" s="72" t="s">
        <v>1</v>
      </c>
      <c r="E5" s="72" t="s">
        <v>2</v>
      </c>
      <c r="F5" s="73" t="s">
        <v>75</v>
      </c>
      <c r="G5" s="71" t="s">
        <v>10</v>
      </c>
      <c r="H5" s="92"/>
    </row>
    <row r="6" spans="1:8" s="52" customFormat="1" ht="21" customHeight="1" x14ac:dyDescent="0.2">
      <c r="A6" s="113" t="str">
        <f>'Step 1-Feed input section'!A9</f>
        <v>Energy Supplements</v>
      </c>
      <c r="B6" s="114"/>
      <c r="C6" s="114"/>
      <c r="D6" s="114"/>
      <c r="E6" s="114"/>
      <c r="F6" s="115"/>
      <c r="G6" s="116"/>
    </row>
    <row r="7" spans="1:8" s="52" customFormat="1" ht="21" customHeight="1" x14ac:dyDescent="0.2">
      <c r="A7" s="58" t="str">
        <f>+'Step 1-Feed input section'!A10</f>
        <v>Corn</v>
      </c>
      <c r="B7" s="59">
        <f>+'Step 1-Feed input section'!$F$10/('Step 1-Feed input section'!$G$10/100)/('Step 1-Feed input section'!H10/100)</f>
        <v>3716.3506991093195</v>
      </c>
      <c r="C7" s="59">
        <f>+'Step 1-Feed input section'!F10/('Step 1-Feed input section'!G10/100)/('Step 1-Feed input section'!I10/100)</f>
        <v>371.63506991093197</v>
      </c>
      <c r="D7" s="59">
        <f>+'Step 1-Feed input section'!F10/('Step 1-Feed input section'!G10/100)/'Step 1-Feed input section'!J10</f>
        <v>333.71312400165323</v>
      </c>
      <c r="E7" s="59">
        <f>+'Step 1-Feed input section'!F10/('Step 1-Feed input section'!G10/100)/'Step 1-Feed input section'!K10</f>
        <v>488.11770376361216</v>
      </c>
      <c r="F7" s="59">
        <f>IF('Step 1-Feed input section'!F10&lt;1, 0, (((('Step 1-Feed input section'!$F$16/2000)/('Step 1-Feed input section'!$G$16/100)/('Step 1-Feed input section'!$H$16/100)*(('Step 1-Feed input section'!G10/100)*('Step 1-Feed input section'!H10/100)))*2000)))</f>
        <v>97.892286115007025</v>
      </c>
      <c r="G7" s="143">
        <f>+IF('Step 1-Feed input section'!F10&lt;1,0,(('Step 1-Feed input section'!$F$10)/('Step 1-Feed input section'!$G$10/100)/('Step 1-Feed input section'!$I$10/100))*(('Step 1-Feed input section'!G10/100)*('Step 1-Feed input section'!I10/100)))</f>
        <v>284.52380952380952</v>
      </c>
    </row>
    <row r="8" spans="1:8" s="52" customFormat="1" ht="21" customHeight="1" x14ac:dyDescent="0.2">
      <c r="A8" s="58" t="str">
        <f>+'Step 1-Feed input section'!A11</f>
        <v>Dry Beet Pulp</v>
      </c>
      <c r="B8" s="59">
        <f>+'Step 1-Feed input section'!F11/('Step 1-Feed input section'!G11/100)/('Step 1-Feed input section'!H11/100)</f>
        <v>9805.5790363482665</v>
      </c>
      <c r="C8" s="59">
        <f>+'Step 1-Feed input section'!F11/('Step 1-Feed input section'!G11/100)/('Step 1-Feed input section'!I11/100)</f>
        <v>1331.8025258323764</v>
      </c>
      <c r="D8" s="59">
        <f>+'Step 1-Feed input section'!F11/('Step 1-Feed input section'!G11/100)/'Step 1-Feed input section'!J11</f>
        <v>1293.1995540691194</v>
      </c>
      <c r="E8" s="59">
        <f>+'Step 1-Feed input section'!F11/('Step 1-Feed input section'!G11/100)/'Step 1-Feed input section'!K11</f>
        <v>2124.5421245421244</v>
      </c>
      <c r="F8" s="59">
        <f>IF('Step 1-Feed input section'!F11&lt;1, 0, (((('Step 1-Feed input section'!$F$16/2000)/('Step 1-Feed input section'!$G$16/100)/('Step 1-Feed input section'!$H$16/100)*(('Step 1-Feed input section'!G11/100)*('Step 1-Feed input section'!H11/100)))*2000)))</f>
        <v>105.8837540906966</v>
      </c>
      <c r="G8" s="60">
        <f>+IF('Step 1-Feed input section'!F11&lt;1,0,(('Step 1-Feed input section'!$F$10)/('Step 1-Feed input section'!$G$10/100)/('Step 1-Feed input section'!$I$10/100))*(('Step 1-Feed input section'!G11/100)*('Step 1-Feed input section'!I11/100)))</f>
        <v>226.58590212469522</v>
      </c>
    </row>
    <row r="9" spans="1:8" s="52" customFormat="1" ht="21" customHeight="1" x14ac:dyDescent="0.2">
      <c r="A9" s="58" t="str">
        <f>+'Step 1-Feed input section'!A12</f>
        <v xml:space="preserve">Lightweight Wheat </v>
      </c>
      <c r="B9" s="59">
        <f>+'Step 1-Feed input section'!F12/('Step 1-Feed input section'!G12/100)/('Step 1-Feed input section'!H12/100)</f>
        <v>0</v>
      </c>
      <c r="C9" s="59">
        <f>+'Step 1-Feed input section'!F12/('Step 1-Feed input section'!G12/100)/('Step 1-Feed input section'!I12/100)</f>
        <v>0</v>
      </c>
      <c r="D9" s="59">
        <f>+'Step 1-Feed input section'!F12/('Step 1-Feed input section'!G12/100)/'Step 1-Feed input section'!J12</f>
        <v>0</v>
      </c>
      <c r="E9" s="59">
        <f>+'Step 1-Feed input section'!F12/('Step 1-Feed input section'!G12/100)/'Step 1-Feed input section'!K12</f>
        <v>0</v>
      </c>
      <c r="F9" s="59">
        <f>IF('Step 1-Feed input section'!F12&lt;1, 0, (((('Step 1-Feed input section'!$F$16/2000)/('Step 1-Feed input section'!$G$16/100)/('Step 1-Feed input section'!$H$16/100)*(('Step 1-Feed input section'!G12/100)*('Step 1-Feed input section'!H12/100)))*2000)))</f>
        <v>0</v>
      </c>
      <c r="G9" s="60">
        <f>+IF('Step 1-Feed input section'!F12&lt;1,0,(('Step 1-Feed input section'!$F$10)/('Step 1-Feed input section'!$G$10/100)/('Step 1-Feed input section'!$I$10/100))*(('Step 1-Feed input section'!G12/100)*('Step 1-Feed input section'!I12/100)))</f>
        <v>0</v>
      </c>
    </row>
    <row r="10" spans="1:8" s="53" customFormat="1" ht="21" customHeight="1" x14ac:dyDescent="0.2">
      <c r="A10" s="58" t="str">
        <f>+'Step 1-Feed input section'!A13</f>
        <v>Soybean Hulls</v>
      </c>
      <c r="B10" s="59">
        <f>+'Step 1-Feed input section'!F13/('Step 1-Feed input section'!G13/100)/('Step 1-Feed input section'!H13/100)</f>
        <v>2165.4719235364391</v>
      </c>
      <c r="C10" s="59">
        <f>+'Step 1-Feed input section'!F13/('Step 1-Feed input section'!G13/100)/('Step 1-Feed input section'!I13/100)</f>
        <v>426.21987066431507</v>
      </c>
      <c r="D10" s="59">
        <f>+'Step 1-Feed input section'!F13/('Step 1-Feed input section'!G13/100)/'Step 1-Feed input section'!J13</f>
        <v>426.21987066431507</v>
      </c>
      <c r="E10" s="59">
        <f>+'Step 1-Feed input section'!F13/('Step 1-Feed input section'!G13/100)/'Step 1-Feed input section'!K13</f>
        <v>725.72572572572562</v>
      </c>
      <c r="F10" s="59">
        <f>IF('Step 1-Feed input section'!F13&lt;1, 0, (((('Step 1-Feed input section'!$F$16/2000)/('Step 1-Feed input section'!$G$16/100)/('Step 1-Feed input section'!$H$16/100)*(('Step 1-Feed input section'!G13/100)*('Step 1-Feed input section'!H13/100)))*2000)))</f>
        <v>142.69565217391306</v>
      </c>
      <c r="G10" s="60">
        <f>+IF('Step 1-Feed input section'!F13&lt;1,0,(('Step 1-Feed input section'!$F$10)/('Step 1-Feed input section'!$G$10/100)/('Step 1-Feed input section'!$I$10/100))*(('Step 1-Feed input section'!G13/100)*('Step 1-Feed input section'!I13/100)))</f>
        <v>210.71708463949844</v>
      </c>
    </row>
    <row r="11" spans="1:8" s="52" customFormat="1" ht="21" customHeight="1" x14ac:dyDescent="0.2">
      <c r="A11" s="58" t="str">
        <f>+'Step 1-Feed input section'!A14</f>
        <v>Wheat Midds</v>
      </c>
      <c r="B11" s="59">
        <f>+'Step 1-Feed input section'!F14/('Step 1-Feed input section'!G14/100)/('Step 1-Feed input section'!H14/100)</f>
        <v>0</v>
      </c>
      <c r="C11" s="59">
        <f>+'Step 1-Feed input section'!F14/('Step 1-Feed input section'!G14/100)/('Step 1-Feed input section'!I14/100)</f>
        <v>0</v>
      </c>
      <c r="D11" s="59">
        <f>+'Step 1-Feed input section'!F14/('Step 1-Feed input section'!G14/100)/'Step 1-Feed input section'!J14</f>
        <v>0</v>
      </c>
      <c r="E11" s="59">
        <f>+'Step 1-Feed input section'!F14/('Step 1-Feed input section'!G14/100)/'Step 1-Feed input section'!K14</f>
        <v>0</v>
      </c>
      <c r="F11" s="59">
        <f>IF('Step 1-Feed input section'!F14&lt;1, 0, (((('Step 1-Feed input section'!$F$16/2000)/('Step 1-Feed input section'!$G$16/100)/('Step 1-Feed input section'!$H$16/100)*(('Step 1-Feed input section'!G14/100)*('Step 1-Feed input section'!H14/100)))*2000)))</f>
        <v>0</v>
      </c>
      <c r="G11" s="60">
        <f>+IF('Step 1-Feed input section'!F14&lt;1,0,(('Step 1-Feed input section'!$F$10)/('Step 1-Feed input section'!$G$10/100)/('Step 1-Feed input section'!$I$10/100))*(('Step 1-Feed input section'!G14/100)*('Step 1-Feed input section'!I14/100)))</f>
        <v>0</v>
      </c>
    </row>
    <row r="12" spans="1:8" s="52" customFormat="1" ht="21" customHeight="1" x14ac:dyDescent="0.2">
      <c r="A12" s="117" t="str">
        <f>'Step 1-Feed input section'!A15</f>
        <v>Protein Supplements</v>
      </c>
      <c r="B12" s="118"/>
      <c r="C12" s="118"/>
      <c r="D12" s="118"/>
      <c r="E12" s="118"/>
      <c r="F12" s="119"/>
      <c r="G12" s="120"/>
    </row>
    <row r="13" spans="1:8" s="52" customFormat="1" ht="21" customHeight="1" x14ac:dyDescent="0.2">
      <c r="A13" s="58" t="str">
        <f>+'Step 1-Feed input section'!A16</f>
        <v>Soybean Meal (46.5%)</v>
      </c>
      <c r="B13" s="59">
        <f>+'Step 1-Feed input section'!F16/('Step 1-Feed input section'!G16/100)/('Step 1-Feed input section'!H16/100)</f>
        <v>1278.634876110332</v>
      </c>
      <c r="C13" s="59">
        <f>+'Step 1-Feed input section'!F16/('Step 1-Feed input section'!G16/100)/('Step 1-Feed input section'!I16/100)</f>
        <v>734.03113258185715</v>
      </c>
      <c r="D13" s="59">
        <f>+'Step 1-Feed input section'!F16/('Step 1-Feed input section'!G16/100)/'Step 1-Feed input section'!J16</f>
        <v>668.05080605764533</v>
      </c>
      <c r="E13" s="59">
        <f>+'Step 1-Feed input section'!F16/('Step 1-Feed input section'!G16/100)/'Step 1-Feed input section'!K16</f>
        <v>990.94202898550736</v>
      </c>
      <c r="F13" s="144">
        <f>IF('Step 1-Feed input section'!F16&lt;1, 0, (((('Step 1-Feed input section'!$F$16/2000)/('Step 1-Feed input section'!$G$16/100)/('Step 1-Feed input section'!$H$16/100)*(('Step 1-Feed input section'!G16/100)*('Step 1-Feed input section'!H16/100)))*2000)))</f>
        <v>547</v>
      </c>
      <c r="G13" s="61">
        <f>+IF('Step 1-Feed input section'!F16&lt;1,0,(('Step 1-Feed input section'!$F$10)/('Step 1-Feed input section'!$G$10/100)/('Step 1-Feed input section'!$I$10/100))*(('Step 1-Feed input section'!G16/100)*('Step 1-Feed input section'!I16/100)))</f>
        <v>276.94245409762652</v>
      </c>
    </row>
    <row r="14" spans="1:8" s="52" customFormat="1" ht="21" customHeight="1" x14ac:dyDescent="0.2">
      <c r="A14" s="58" t="str">
        <f>+'Step 1-Feed input section'!A17</f>
        <v>Dry Corn Gluten Feed</v>
      </c>
      <c r="B14" s="59">
        <f>+'Step 1-Feed input section'!F17/('Step 1-Feed input section'!G17/100)/('Step 1-Feed input section'!H17/100)</f>
        <v>1566.0733817241721</v>
      </c>
      <c r="C14" s="59">
        <f>+'Step 1-Feed input section'!F17/('Step 1-Feed input section'!G17/100)/('Step 1-Feed input section'!I17/100)</f>
        <v>442.41573033707863</v>
      </c>
      <c r="D14" s="59">
        <f>+'Step 1-Feed input section'!F17/('Step 1-Feed input section'!G17/100)/'Step 1-Feed input section'!J17</f>
        <v>406.81906237892292</v>
      </c>
      <c r="E14" s="59">
        <f>+'Step 1-Feed input section'!F17/('Step 1-Feed input section'!G17/100)/'Step 1-Feed input section'!K17</f>
        <v>599.88573605027614</v>
      </c>
      <c r="F14" s="62">
        <f>IF('Step 1-Feed input section'!F17&lt;1, 0, (((('Step 1-Feed input section'!$F$16/2000)/('Step 1-Feed input section'!$G$16/100)/('Step 1-Feed input section'!$H$16/100)*(('Step 1-Feed input section'!G17/100)*('Step 1-Feed input section'!H17/100)))*2000)))</f>
        <v>257.18461898083223</v>
      </c>
      <c r="G14" s="61">
        <f>+IF('Step 1-Feed input section'!F17&lt;1,0,(('Step 1-Feed input section'!$F$10)/('Step 1-Feed input section'!$G$10/100)/('Step 1-Feed input section'!$I$10/100))*(('Step 1-Feed input section'!G17/100)*('Step 1-Feed input section'!I17/100)))</f>
        <v>264.6041697765836</v>
      </c>
    </row>
    <row r="15" spans="1:8" s="52" customFormat="1" ht="21" customHeight="1" x14ac:dyDescent="0.2">
      <c r="A15" s="58" t="str">
        <f>+'Step 1-Feed input section'!A18</f>
        <v>Condensed Distillers Solubles (Syrup)</v>
      </c>
      <c r="B15" s="59" t="e">
        <f>+'Step 1-Feed input section'!F18/('Step 1-Feed input section'!G18/100)/('Step 1-Feed input section'!H18/100)</f>
        <v>#DIV/0!</v>
      </c>
      <c r="C15" s="59" t="e">
        <f>+'Step 1-Feed input section'!F18/('Step 1-Feed input section'!G18/100)/('Step 1-Feed input section'!I18/100)</f>
        <v>#DIV/0!</v>
      </c>
      <c r="D15" s="59" t="e">
        <f>+'Step 1-Feed input section'!F18/('Step 1-Feed input section'!G18/100)/'Step 1-Feed input section'!J18</f>
        <v>#DIV/0!</v>
      </c>
      <c r="E15" s="59" t="e">
        <f>+'Step 1-Feed input section'!F18/('Step 1-Feed input section'!G18/100)/'Step 1-Feed input section'!K18</f>
        <v>#DIV/0!</v>
      </c>
      <c r="F15" s="62">
        <f>IF('Step 1-Feed input section'!F18&lt;1, 0, (((('Step 1-Feed input section'!$F$16/2000)/('Step 1-Feed input section'!$G$16/100)/('Step 1-Feed input section'!$H$16/100)*(('Step 1-Feed input section'!G18/100)*('Step 1-Feed input section'!H18/100)))*2000)))</f>
        <v>0</v>
      </c>
      <c r="G15" s="61">
        <f>+IF('Step 1-Feed input section'!F18&lt;1,0,(('Step 1-Feed input section'!$F$10)/('Step 1-Feed input section'!$G$10/100)/('Step 1-Feed input section'!$I$10/100))*(('Step 1-Feed input section'!G18/100)*('Step 1-Feed input section'!I18/100)))</f>
        <v>0</v>
      </c>
    </row>
    <row r="16" spans="1:8" s="52" customFormat="1" ht="21" customHeight="1" x14ac:dyDescent="0.2">
      <c r="A16" s="58" t="str">
        <f>+'Step 1-Feed input section'!A19</f>
        <v>Wet Distiller's Grain (WDG)</v>
      </c>
      <c r="B16" s="59">
        <f>+'Step 1-Feed input section'!F19/('Step 1-Feed input section'!G19/100)/('Step 1-Feed input section'!H19/100)</f>
        <v>1062.5</v>
      </c>
      <c r="C16" s="59">
        <f>+'Step 1-Feed input section'!F19/('Step 1-Feed input section'!G19/100)/('Step 1-Feed input section'!I19/100)</f>
        <v>390.80459770114942</v>
      </c>
      <c r="D16" s="59">
        <f>+'Step 1-Feed input section'!F19/('Step 1-Feed input section'!G19/100)/'Step 1-Feed input section'!J19</f>
        <v>336.63366336633663</v>
      </c>
      <c r="E16" s="59">
        <f>+'Step 1-Feed input section'!F19/('Step 1-Feed input section'!G19/100)/'Step 1-Feed input section'!K19</f>
        <v>492.75362318840581</v>
      </c>
      <c r="F16" s="62">
        <f>IF('Step 1-Feed input section'!F19&lt;1, 0, (((('Step 1-Feed input section'!$F$16/2000)/('Step 1-Feed input section'!$G$16/100)/('Step 1-Feed input section'!$H$16/100)*(('Step 1-Feed input section'!G19/100)*('Step 1-Feed input section'!H19/100)))*2000)))</f>
        <v>143.20710612435718</v>
      </c>
      <c r="G16" s="61">
        <f>+IF('Step 1-Feed input section'!F19&lt;1,0,(('Step 1-Feed input section'!$F$10)/('Step 1-Feed input section'!$G$10/100)/('Step 1-Feed input section'!$I$10/100))*(('Step 1-Feed input section'!G19/100)*('Step 1-Feed input section'!I19/100)))</f>
        <v>113.16287878787878</v>
      </c>
    </row>
    <row r="17" spans="1:7" s="52" customFormat="1" ht="21" customHeight="1" x14ac:dyDescent="0.2">
      <c r="A17" s="58" t="str">
        <f>+'Step 1-Feed input section'!A20</f>
        <v>Modified Distiller's Grain (MDG)</v>
      </c>
      <c r="B17" s="59">
        <f>+'Step 1-Feed input section'!F20/('Step 1-Feed input section'!G20/100)/('Step 1-Feed input section'!H20/100)</f>
        <v>1122.3118279569894</v>
      </c>
      <c r="C17" s="59">
        <f>+'Step 1-Feed input section'!F20/('Step 1-Feed input section'!G20/100)/('Step 1-Feed input section'!I20/100)</f>
        <v>399.90421455938701</v>
      </c>
      <c r="D17" s="59">
        <f>+'Step 1-Feed input section'!F20/('Step 1-Feed input section'!G20/100)/'Step 1-Feed input section'!J20</f>
        <v>344.47194719471946</v>
      </c>
      <c r="E17" s="59">
        <f>+'Step 1-Feed input section'!F20/('Step 1-Feed input section'!G20/100)/'Step 1-Feed input section'!K20</f>
        <v>504.2270531400967</v>
      </c>
      <c r="F17" s="62">
        <f>IF('Step 1-Feed input section'!F20&lt;1, 0, (((('Step 1-Feed input section'!$F$16/2000)/('Step 1-Feed input section'!$G$16/100)/('Step 1-Feed input section'!$H$16/100)*(('Step 1-Feed input section'!G20/100)*('Step 1-Feed input section'!H20/100)))*2000)))</f>
        <v>190.2608695652174</v>
      </c>
      <c r="G17" s="61">
        <f>+IF('Step 1-Feed input section'!F20&lt;1,0,(('Step 1-Feed input section'!$F$10)/('Step 1-Feed input section'!$G$10/100)/('Step 1-Feed input section'!$I$10/100))*(('Step 1-Feed input section'!G20/100)*('Step 1-Feed input section'!I20/100)))</f>
        <v>155.19480519480518</v>
      </c>
    </row>
    <row r="18" spans="1:7" s="52" customFormat="1" ht="21" customHeight="1" x14ac:dyDescent="0.2">
      <c r="A18" s="58" t="str">
        <f>+'Step 1-Feed input section'!A21</f>
        <v>Dry Distiller's Grain (DDG)</v>
      </c>
      <c r="B18" s="59">
        <f>+'Step 1-Feed input section'!F21/('Step 1-Feed input section'!G21/100)/('Step 1-Feed input section'!H21/100)</f>
        <v>1106.0393258426966</v>
      </c>
      <c r="C18" s="59">
        <f>+'Step 1-Feed input section'!F21/('Step 1-Feed input section'!G21/100)/('Step 1-Feed input section'!I21/100)</f>
        <v>431.62510276788163</v>
      </c>
      <c r="D18" s="59">
        <f>+'Step 1-Feed input section'!F21/('Step 1-Feed input section'!G21/100)/'Step 1-Feed input section'!J21</f>
        <v>402.19611848825332</v>
      </c>
      <c r="E18" s="59">
        <f>+'Step 1-Feed input section'!F21/('Step 1-Feed input section'!G21/100)/'Step 1-Feed input section'!K21</f>
        <v>599.88573605027614</v>
      </c>
      <c r="F18" s="62">
        <f>IF('Step 1-Feed input section'!F21&lt;1, 0, (((('Step 1-Feed input section'!$F$16/2000)/('Step 1-Feed input section'!$G$16/100)/('Step 1-Feed input section'!$H$16/100)*(('Step 1-Feed input section'!G21/100)*('Step 1-Feed input section'!H21/100)))*2000)))</f>
        <v>364.15521271622259</v>
      </c>
      <c r="G18" s="61">
        <f>+IF('Step 1-Feed input section'!F21&lt;1,0,(('Step 1-Feed input section'!$F$10)/('Step 1-Feed input section'!$G$10/100)/('Step 1-Feed input section'!$I$10/100))*(('Step 1-Feed input section'!G21/100)*('Step 1-Feed input section'!I21/100)))</f>
        <v>271.21927402099817</v>
      </c>
    </row>
    <row r="19" spans="1:7" s="52" customFormat="1" ht="21" customHeight="1" x14ac:dyDescent="0.2">
      <c r="A19" s="58" t="str">
        <f>+'Step 1-Feed input section'!A22</f>
        <v>Range Cake (20%)</v>
      </c>
      <c r="B19" s="59">
        <f>+'Step 1-Feed input section'!F22/('Step 1-Feed input section'!G22/100)/('Step 1-Feed input section'!H22/100)</f>
        <v>3462.5</v>
      </c>
      <c r="C19" s="59">
        <f>+'Step 1-Feed input section'!F22/('Step 1-Feed input section'!G22/100)/('Step 1-Feed input section'!I22/100)</f>
        <v>899.35064935064929</v>
      </c>
      <c r="D19" s="59" t="e">
        <f>+'Step 1-Feed input section'!F22/('Step 1-Feed input section'!G22/100)/'Step 1-Feed input section'!J22</f>
        <v>#DIV/0!</v>
      </c>
      <c r="E19" s="59" t="e">
        <f>+'Step 1-Feed input section'!F22/('Step 1-Feed input section'!G22/100)/'Step 1-Feed input section'!K22</f>
        <v>#DIV/0!</v>
      </c>
      <c r="F19" s="62">
        <f>IF('Step 1-Feed input section'!F22&lt;1, 0, (((('Step 1-Feed input section'!$F$16/2000)/('Step 1-Feed input section'!$G$16/100)/('Step 1-Feed input section'!$H$16/100)*(('Step 1-Feed input section'!G22/100)*('Step 1-Feed input section'!H22/100)))*2000)))</f>
        <v>204.58158017765319</v>
      </c>
      <c r="G19" s="61">
        <f>+IF('Step 1-Feed input section'!F22&lt;1,0,(('Step 1-Feed input section'!$F$10)/('Step 1-Feed input section'!$G$10/100)/('Step 1-Feed input section'!$I$10/100))*(('Step 1-Feed input section'!G22/100)*('Step 1-Feed input section'!I22/100)))</f>
        <v>228.92720306513414</v>
      </c>
    </row>
    <row r="20" spans="1:7" s="52" customFormat="1" ht="21" customHeight="1" x14ac:dyDescent="0.2">
      <c r="A20" s="58" t="str">
        <f>+'Step 1-Feed input section'!A23</f>
        <v>Whole Soybeans</v>
      </c>
      <c r="B20" s="59">
        <f>+'Step 1-Feed input section'!F23/('Step 1-Feed input section'!G23/100)/('Step 1-Feed input section'!H23/100)</f>
        <v>1377.6881720430106</v>
      </c>
      <c r="C20" s="59">
        <f>+'Step 1-Feed input section'!F23/('Step 1-Feed input section'!G23/100)/('Step 1-Feed input section'!I23/100)</f>
        <v>605.57721848044423</v>
      </c>
      <c r="D20" s="59">
        <f>+'Step 1-Feed input section'!F23/('Step 1-Feed input section'!G23/100)/'Step 1-Feed input section'!J23</f>
        <v>540.26987138941593</v>
      </c>
      <c r="E20" s="59">
        <f>+'Step 1-Feed input section'!F23/('Step 1-Feed input section'!G23/100)/'Step 1-Feed input section'!K23</f>
        <v>776.1623504467666</v>
      </c>
      <c r="F20" s="62">
        <f>IF('Step 1-Feed input section'!F23&lt;1, 0, (((('Step 1-Feed input section'!$F$16/2000)/('Step 1-Feed input section'!$G$16/100)/('Step 1-Feed input section'!$H$16/100)*(('Step 1-Feed input section'!G23/100)*('Step 1-Feed input section'!H23/100)))*2000)))</f>
        <v>475.65217391304361</v>
      </c>
      <c r="G20" s="61">
        <f>+IF('Step 1-Feed input section'!F23&lt;1,0,(('Step 1-Feed input section'!$F$10)/('Step 1-Feed input section'!$G$10/100)/('Step 1-Feed input section'!$I$10/100))*(('Step 1-Feed input section'!G23/100)*('Step 1-Feed input section'!I23/100)))</f>
        <v>314.51475966562174</v>
      </c>
    </row>
    <row r="21" spans="1:7" s="52" customFormat="1" ht="21" customHeight="1" x14ac:dyDescent="0.2">
      <c r="A21" s="58" t="str">
        <f>+'Step 1-Feed input section'!A24</f>
        <v>Alfalfa Hay</v>
      </c>
      <c r="B21" s="59">
        <f>+'Step 1-Feed input section'!F24/('Step 1-Feed input section'!G24/100)/('Step 1-Feed input section'!H24/100)</f>
        <v>944.30899028600174</v>
      </c>
      <c r="C21" s="59">
        <f>+'Step 1-Feed input section'!F24/('Step 1-Feed input section'!G24/100)/('Step 1-Feed input section'!I24/100)</f>
        <v>339.95123650296063</v>
      </c>
      <c r="D21" s="59">
        <f>+'Step 1-Feed input section'!F24/('Step 1-Feed input section'!G24/100)/'Step 1-Feed input section'!J24</f>
        <v>359.56380783966989</v>
      </c>
      <c r="E21" s="59">
        <f>+'Step 1-Feed input section'!F24/('Step 1-Feed input section'!G24/100)/'Step 1-Feed input section'!K24</f>
        <v>719.12761567933978</v>
      </c>
      <c r="F21" s="62">
        <f>IF('Step 1-Feed input section'!F24&lt;1, 0, (((('Step 1-Feed input section'!$F$16/2000)/('Step 1-Feed input section'!$G$16/100)/('Step 1-Feed input section'!$H$16/100)*(('Step 1-Feed input section'!G24/100)*('Step 1-Feed input section'!H24/100)))*2000)))</f>
        <v>220.25764375876579</v>
      </c>
      <c r="G21" s="61">
        <f>+IF('Step 1-Feed input section'!F24&lt;1,0,(('Step 1-Feed input section'!$F$10)/('Step 1-Feed input section'!$G$10/100)/('Step 1-Feed input section'!$I$10/100))*(('Step 1-Feed input section'!G24/100)*('Step 1-Feed input section'!I24/100)))</f>
        <v>177.82738095238096</v>
      </c>
    </row>
    <row r="22" spans="1:7" s="52" customFormat="1" ht="21" customHeight="1" x14ac:dyDescent="0.2">
      <c r="A22" s="58" t="str">
        <f>+'Step 1-Feed input section'!A25</f>
        <v xml:space="preserve">Lick Tubs (25%) </v>
      </c>
      <c r="B22" s="59">
        <f>+'Step 1-Feed input section'!F25/('Step 1-Feed input section'!G25/100)/('Step 1-Feed input section'!H25/100)</f>
        <v>7066.666666666667</v>
      </c>
      <c r="C22" s="59" t="e">
        <f>+'Step 1-Feed input section'!F25/('Step 1-Feed input section'!G25/100)/('Step 1-Feed input section'!I25/100)</f>
        <v>#DIV/0!</v>
      </c>
      <c r="D22" s="59" t="e">
        <f>+'Step 1-Feed input section'!F25/('Step 1-Feed input section'!G25/100)/'Step 1-Feed input section'!J25</f>
        <v>#DIV/0!</v>
      </c>
      <c r="E22" s="59" t="e">
        <f>+'Step 1-Feed input section'!F25/('Step 1-Feed input section'!G25/100)/'Step 1-Feed input section'!K25</f>
        <v>#DIV/0!</v>
      </c>
      <c r="F22" s="62">
        <f>IF('Step 1-Feed input section'!F25&lt;1, 0, (((('Step 1-Feed input section'!$F$16/2000)/('Step 1-Feed input section'!$G$16/100)/('Step 1-Feed input section'!$H$16/100)*(('Step 1-Feed input section'!G25/100)*('Step 1-Feed input section'!H25/100)))*2000)))</f>
        <v>239.74403927068727</v>
      </c>
      <c r="G22" s="61">
        <f>+IF('Step 1-Feed input section'!F25&lt;1,0,(('Step 1-Feed input section'!$F$10)/('Step 1-Feed input section'!$G$10/100)/('Step 1-Feed input section'!$I$10/100))*(('Step 1-Feed input section'!G25/100)*('Step 1-Feed input section'!I25/100)))</f>
        <v>0</v>
      </c>
    </row>
    <row r="23" spans="1:7" s="52" customFormat="1" ht="21" customHeight="1" x14ac:dyDescent="0.2">
      <c r="A23" s="58" t="str">
        <f>+'Step 1-Feed input section'!A26</f>
        <v>Dakota Gold Cake (62% moisture)</v>
      </c>
      <c r="B23" s="59">
        <f>+'Step 1-Feed input section'!F26/('Step 1-Feed input section'!G26/100)/('Step 1-Feed input section'!H26/100)</f>
        <v>1289.4144144144143</v>
      </c>
      <c r="C23" s="59">
        <f>+'Step 1-Feed input section'!F26/('Step 1-Feed input section'!G26/100)/('Step 1-Feed input section'!I26/100)</f>
        <v>485.42660307366185</v>
      </c>
      <c r="D23" s="59">
        <f>+'Step 1-Feed input section'!F26/('Step 1-Feed input section'!G26/100)/'Step 1-Feed input section'!J26</f>
        <v>416.78041678041672</v>
      </c>
      <c r="E23" s="59">
        <f>+'Step 1-Feed input section'!F26/('Step 1-Feed input section'!G26/100)/'Step 1-Feed input section'!K26</f>
        <v>615.83972031733219</v>
      </c>
      <c r="F23" s="62">
        <f>IF('Step 1-Feed input section'!F26&lt;1, 0, (((('Step 1-Feed input section'!$F$16/2000)/('Step 1-Feed input section'!$G$16/100)/('Step 1-Feed input section'!$H$16/100)*(('Step 1-Feed input section'!G26/100)*('Step 1-Feed input section'!H26/100)))*2000)))</f>
        <v>151.39036933146332</v>
      </c>
      <c r="G23" s="61">
        <f>+IF('Step 1-Feed input section'!F26&lt;1,0,(('Step 1-Feed input section'!$F$10)/('Step 1-Feed input section'!$G$10/100)/('Step 1-Feed input section'!$I$10/100))*(('Step 1-Feed input section'!G26/100)*('Step 1-Feed input section'!I26/100)))</f>
        <v>116.87922948698811</v>
      </c>
    </row>
    <row r="24" spans="1:7" s="52" customFormat="1" ht="21" customHeight="1" x14ac:dyDescent="0.2">
      <c r="A24" s="58" t="str">
        <f>+'Step 1-Feed input section'!A27</f>
        <v xml:space="preserve">Other </v>
      </c>
      <c r="B24" s="59" t="e">
        <f>+'Step 1-Feed input section'!F27/('Step 1-Feed input section'!G27/100)/('Step 1-Feed input section'!H27/100)</f>
        <v>#DIV/0!</v>
      </c>
      <c r="C24" s="59" t="e">
        <f>+'Step 1-Feed input section'!F27/('Step 1-Feed input section'!G27/100)/('Step 1-Feed input section'!I27/100)</f>
        <v>#DIV/0!</v>
      </c>
      <c r="D24" s="59" t="e">
        <f>+'Step 1-Feed input section'!F27/('Step 1-Feed input section'!G27/100)/'Step 1-Feed input section'!J27</f>
        <v>#DIV/0!</v>
      </c>
      <c r="E24" s="59" t="e">
        <f>+'Step 1-Feed input section'!F27/('Step 1-Feed input section'!G27/100)/'Step 1-Feed input section'!K27</f>
        <v>#DIV/0!</v>
      </c>
      <c r="F24" s="62">
        <f>IF('Step 1-Feed input section'!F27&lt;1, 0, (((('Step 1-Feed input section'!$F$16/2000)/('Step 1-Feed input section'!$G$16/100)/('Step 1-Feed input section'!$H$16/100)*(('Step 1-Feed input section'!G27/100)*('Step 1-Feed input section'!H27/100)))*2000)))</f>
        <v>0</v>
      </c>
      <c r="G24" s="61">
        <f>+IF('Step 1-Feed input section'!F27&lt;1,0,(('Step 1-Feed input section'!$F$10)/('Step 1-Feed input section'!$G$10/100)/('Step 1-Feed input section'!$I$10/100))*(('Step 1-Feed input section'!G27/100)*('Step 1-Feed input section'!I27/100)))</f>
        <v>0</v>
      </c>
    </row>
    <row r="25" spans="1:7" s="52" customFormat="1" ht="21" customHeight="1" x14ac:dyDescent="0.2">
      <c r="A25" s="58" t="str">
        <f>+'Step 1-Feed input section'!A28</f>
        <v xml:space="preserve">Other </v>
      </c>
      <c r="B25" s="59" t="e">
        <f>+'Step 1-Feed input section'!F28/('Step 1-Feed input section'!G28/100)/('Step 1-Feed input section'!H28/100)</f>
        <v>#DIV/0!</v>
      </c>
      <c r="C25" s="59" t="e">
        <f>+'Step 1-Feed input section'!F28/('Step 1-Feed input section'!G28/100)/('Step 1-Feed input section'!I28/100)</f>
        <v>#DIV/0!</v>
      </c>
      <c r="D25" s="59" t="e">
        <f>+'Step 1-Feed input section'!F28/('Step 1-Feed input section'!G28/100)/'Step 1-Feed input section'!J28</f>
        <v>#DIV/0!</v>
      </c>
      <c r="E25" s="59" t="e">
        <f>+'Step 1-Feed input section'!F28/('Step 1-Feed input section'!G28/100)/'Step 1-Feed input section'!K28</f>
        <v>#DIV/0!</v>
      </c>
      <c r="F25" s="62">
        <f>IF('Step 1-Feed input section'!F28&lt;1, 0, (((('Step 1-Feed input section'!$F$16/2000)/('Step 1-Feed input section'!$G$16/100)/('Step 1-Feed input section'!$H$16/100)*(('Step 1-Feed input section'!G28/100)*('Step 1-Feed input section'!H28/100)))*2000)))</f>
        <v>0</v>
      </c>
      <c r="G25" s="61">
        <f>+IF('Step 1-Feed input section'!F28&lt;1,0,(('Step 1-Feed input section'!$F$10)/('Step 1-Feed input section'!$G$10/100)/('Step 1-Feed input section'!$I$10/100))*(('Step 1-Feed input section'!G28/100)*('Step 1-Feed input section'!I28/100)))</f>
        <v>0</v>
      </c>
    </row>
    <row r="26" spans="1:7" s="52" customFormat="1" ht="21" customHeight="1" x14ac:dyDescent="0.2">
      <c r="A26" s="58" t="str">
        <f>+'Step 1-Feed input section'!A29</f>
        <v>Urea</v>
      </c>
      <c r="B26" s="59">
        <f>+'Step 1-Feed input section'!F29/('Step 1-Feed input section'!G29/100)/('Step 1-Feed input section'!H29/100)</f>
        <v>531.70594837261513</v>
      </c>
      <c r="C26" s="59" t="e">
        <f>+'Step 1-Feed input section'!F29/('Step 1-Feed input section'!G29/100)/('Step 1-Feed input section'!I29/100)</f>
        <v>#DIV/0!</v>
      </c>
      <c r="D26" s="59">
        <f>+'Step 1-Feed input section'!F29/('Step 1-Feed input section'!G29/100)/'Step 1-Feed input section'!J29</f>
        <v>153131.31313131313</v>
      </c>
      <c r="E26" s="59">
        <f>+'Step 1-Feed input section'!F29/('Step 1-Feed input section'!G29/100)/'Step 1-Feed input section'!K29</f>
        <v>153131.31313131313</v>
      </c>
      <c r="F26" s="62">
        <f>IF('Step 1-Feed input section'!F29&lt;1, 0, (((('Step 1-Feed input section'!$F$16/2000)/('Step 1-Feed input section'!$G$16/100)/('Step 1-Feed input section'!$H$16/100)*(('Step 1-Feed input section'!G29/100)*('Step 1-Feed input section'!H29/100)))*2000)))</f>
        <v>3645.6437587657788</v>
      </c>
      <c r="G26" s="61">
        <f>+IF('Step 1-Feed input section'!F29&lt;1,0,(('Step 1-Feed input section'!$F$10)/('Step 1-Feed input section'!$G$10/100)/('Step 1-Feed input section'!$I$10/100))*(('Step 1-Feed input section'!G29/100)*('Step 1-Feed input section'!I29/100)))</f>
        <v>0</v>
      </c>
    </row>
    <row r="27" spans="1:7" ht="21" customHeight="1" x14ac:dyDescent="0.2">
      <c r="A27" s="58" t="str">
        <f>+'Step 1-Feed input section'!A30</f>
        <v>Extruded soybeans</v>
      </c>
      <c r="B27" s="59">
        <f>+'Step 1-Feed input section'!F30/('Step 1-Feed input section'!G30/100)/('Step 1-Feed input section'!H30/100)</f>
        <v>2033.9506172839506</v>
      </c>
      <c r="C27" s="59" t="e">
        <f>+'Step 1-Feed input section'!F30/('Step 1-Feed input section'!G30/100)/('Step 1-Feed input section'!I30/100)</f>
        <v>#DIV/0!</v>
      </c>
      <c r="D27" s="59">
        <f>+'Step 1-Feed input section'!F30/('Step 1-Feed input section'!G30/100)/'Step 1-Feed input section'!J30</f>
        <v>253.36409073433293</v>
      </c>
      <c r="E27" s="59">
        <f>+'Step 1-Feed input section'!F30/('Step 1-Feed input section'!G30/100)/'Step 1-Feed input section'!K30</f>
        <v>352.02991452991449</v>
      </c>
      <c r="F27" s="62">
        <f>IF('Step 1-Feed input section'!F30&lt;1, 0, (((('Step 1-Feed input section'!$F$16/2000)/('Step 1-Feed input section'!$G$16/100)/('Step 1-Feed input section'!$H$16/100)*(('Step 1-Feed input section'!G30/100)*('Step 1-Feed input section'!H30/100)))*2000)))</f>
        <v>414.2776998597476</v>
      </c>
      <c r="G27" s="61">
        <f>+IF('Step 1-Feed input section'!F30&lt;1,0,(('Step 1-Feed input section'!$F$10)/('Step 1-Feed input section'!$G$10/100)/('Step 1-Feed input section'!$I$10/100))*(('Step 1-Feed input section'!G30/100)*('Step 1-Feed input section'!I30/100)))</f>
        <v>0</v>
      </c>
    </row>
    <row r="28" spans="1:7" ht="21" customHeight="1" x14ac:dyDescent="0.2">
      <c r="A28" s="58" t="str">
        <f>+'Step 1-Feed input section'!A31</f>
        <v>alfalfa meal</v>
      </c>
      <c r="B28" s="59">
        <f>+'Step 1-Feed input section'!F31/('Step 1-Feed input section'!G31/100)/('Step 1-Feed input section'!H31/100)</f>
        <v>3918.764302059496</v>
      </c>
      <c r="C28" s="59">
        <f>+'Step 1-Feed input section'!F31/('Step 1-Feed input section'!G31/100)/('Step 1-Feed input section'!I31/100)</f>
        <v>1220.5987170349251</v>
      </c>
      <c r="D28" s="59">
        <f>+'Step 1-Feed input section'!F31/('Step 1-Feed input section'!G31/100)/'Step 1-Feed input section'!J31</f>
        <v>12.009116409537166</v>
      </c>
      <c r="E28" s="59">
        <f>+'Step 1-Feed input section'!F31/('Step 1-Feed input section'!G31/100)/'Step 1-Feed input section'!K31</f>
        <v>24.018232819074331</v>
      </c>
      <c r="F28" s="62">
        <f>IF('Step 1-Feed input section'!F31&lt;1, 0, (((('Step 1-Feed input section'!$F$16/2000)/('Step 1-Feed input section'!$G$16/100)/('Step 1-Feed input section'!$H$16/100)*(('Step 1-Feed input section'!G31/100)*('Step 1-Feed input section'!H31/100)))*2000)))</f>
        <v>223.50537634408607</v>
      </c>
      <c r="G28" s="61">
        <f>+IF('Step 1-Feed input section'!F31&lt;1,0,(('Step 1-Feed input section'!$F$10)/('Step 1-Feed input section'!$G$10/100)/('Step 1-Feed input section'!$I$10/100))*(('Step 1-Feed input section'!G31/100)*('Step 1-Feed input section'!I31/100)))</f>
        <v>208.56160123401503</v>
      </c>
    </row>
    <row r="30" spans="1:7" ht="15.75" customHeight="1" x14ac:dyDescent="0.2">
      <c r="A30" s="88"/>
      <c r="B30" s="88"/>
      <c r="C30" s="88"/>
      <c r="D30" s="88"/>
      <c r="E30" s="88"/>
      <c r="F30" s="88"/>
      <c r="G30" s="88"/>
    </row>
    <row r="31" spans="1:7" ht="15.75" customHeight="1" x14ac:dyDescent="0.2">
      <c r="A31" s="88"/>
      <c r="B31" s="88"/>
      <c r="C31" s="88"/>
      <c r="D31" s="88"/>
      <c r="E31" s="88"/>
      <c r="F31" s="88"/>
      <c r="G31" s="88"/>
    </row>
  </sheetData>
  <sheetProtection algorithmName="SHA-512" hashValue="dcm8/lpZ6dWIKMIfYNj0sCsCbdy7WahLcSeSbIF2BFZBE701ZwBxg7RPiMP1yW5AUtMqOFK0eVzTBGtZ6pCEpA==" saltValue="qO8ETLE6hxd1CWE554gNCQ==" spinCount="100000" sheet="1" objects="1" scenarios="1"/>
  <pageMargins left="0.25" right="0.25" top="0.75" bottom="0.2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A44"/>
    <pageSetUpPr fitToPage="1"/>
  </sheetPr>
  <dimension ref="A1"/>
  <sheetViews>
    <sheetView workbookViewId="0">
      <selection activeCell="M32" sqref="M32"/>
    </sheetView>
  </sheetViews>
  <sheetFormatPr baseColWidth="10" defaultColWidth="8.83203125" defaultRowHeight="13" x14ac:dyDescent="0.15"/>
  <sheetData/>
  <sheetProtection algorithmName="SHA-512" hashValue="Mdok5J5tEGuQLR1bxcXCr5gTScWZYTVNVKH2vnFbDzaLptBqsWsn8r/DhtLaZqk1TlIN0sGU8xkvXIx5iiskpQ==" saltValue="j/8fVL2TGYwwmNEgI+7i2Q==" spinCount="100000" sheet="1" objects="1" scenarios="1"/>
  <phoneticPr fontId="0" type="noConversion"/>
  <pageMargins left="0.75" right="0.75" top="1" bottom="1" header="0.5" footer="0.5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Read Me</vt:lpstr>
      <vt:lpstr>Step 1-Feed input section</vt:lpstr>
      <vt:lpstr>Step 2-Results</vt:lpstr>
      <vt:lpstr>Contact</vt:lpstr>
      <vt:lpstr>Contact!Print_Area</vt:lpstr>
      <vt:lpstr>'Step 1-Feed input section'!Print_Area</vt:lpstr>
      <vt:lpstr>'Step 2-Results'!Print_Area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Feed Value Calculator</dc:title>
  <dc:subject/>
  <dc:creator>Heather Gessner</dc:creator>
  <cp:keywords/>
  <dc:description/>
  <cp:lastModifiedBy>Microsoft Office User</cp:lastModifiedBy>
  <cp:lastPrinted>2022-05-09T18:03:44Z</cp:lastPrinted>
  <dcterms:created xsi:type="dcterms:W3CDTF">2001-10-05T23:38:45Z</dcterms:created>
  <dcterms:modified xsi:type="dcterms:W3CDTF">2022-05-09T18:21:22Z</dcterms:modified>
  <cp:category/>
</cp:coreProperties>
</file>