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dsuextension/Desktop/P-00201-Feed Value Calculator/"/>
    </mc:Choice>
  </mc:AlternateContent>
  <xr:revisionPtr revIDLastSave="0" documentId="8_{FF672D69-DA07-674D-AE24-415B6F31FEC1}" xr6:coauthVersionLast="46" xr6:coauthVersionMax="46" xr10:uidLastSave="{00000000-0000-0000-0000-000000000000}"/>
  <bookViews>
    <workbookView xWindow="1940" yWindow="680" windowWidth="39060" windowHeight="25720" xr2:uid="{00000000-000D-0000-FFFF-FFFF00000000}"/>
  </bookViews>
  <sheets>
    <sheet name="Read Me" sheetId="3" r:id="rId1"/>
    <sheet name="Step 1-Feed input section" sheetId="1" r:id="rId2"/>
    <sheet name="Step 2-Results" sheetId="4" r:id="rId3"/>
    <sheet name="Contact" sheetId="2" r:id="rId4"/>
  </sheets>
  <definedNames>
    <definedName name="_xlnm.Print_Area" localSheetId="0">'Read Me'!$A$1:$K$49</definedName>
    <definedName name="_xlnm.Print_Area" localSheetId="1">'Step 1-Feed input section'!$A$2:$K$36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B12" i="1"/>
  <c r="F12" i="1"/>
  <c r="G13" i="4"/>
  <c r="F14" i="1"/>
  <c r="G14" i="4"/>
  <c r="F15" i="1"/>
  <c r="G15" i="4"/>
  <c r="F16" i="1"/>
  <c r="G16" i="4"/>
  <c r="F19" i="1"/>
  <c r="F19" i="4"/>
  <c r="F20" i="1"/>
  <c r="B18" i="1"/>
  <c r="F18" i="1"/>
  <c r="F20" i="4"/>
  <c r="F21" i="1"/>
  <c r="F21" i="4"/>
  <c r="F22" i="1"/>
  <c r="F22" i="4"/>
  <c r="F23" i="1"/>
  <c r="F23" i="4"/>
  <c r="F24" i="1"/>
  <c r="F24" i="4"/>
  <c r="F25" i="1"/>
  <c r="F25" i="4"/>
  <c r="F26" i="1"/>
  <c r="F26" i="4"/>
  <c r="F27" i="1"/>
  <c r="F27" i="4"/>
  <c r="F28" i="1"/>
  <c r="F28" i="4"/>
  <c r="F29" i="1"/>
  <c r="F29" i="4"/>
  <c r="F30" i="1"/>
  <c r="F30" i="4"/>
  <c r="F31" i="1"/>
  <c r="F31" i="4"/>
  <c r="F32" i="1"/>
  <c r="F32" i="4"/>
  <c r="F33" i="1"/>
  <c r="F33" i="4"/>
  <c r="F34" i="1"/>
  <c r="F34" i="4"/>
  <c r="G33" i="4"/>
  <c r="G29" i="4"/>
  <c r="F15" i="4"/>
  <c r="G32" i="4"/>
  <c r="G31" i="4"/>
  <c r="G19" i="4"/>
  <c r="F13" i="4"/>
  <c r="G34" i="4"/>
  <c r="G30" i="4"/>
  <c r="G22" i="4"/>
  <c r="G12" i="4"/>
  <c r="F12" i="4"/>
  <c r="G27" i="4"/>
  <c r="G24" i="4"/>
  <c r="G21" i="4"/>
  <c r="G18" i="4"/>
  <c r="F18" i="4"/>
  <c r="G26" i="4"/>
  <c r="F14" i="4"/>
  <c r="F16" i="4"/>
  <c r="G23" i="4"/>
  <c r="G20" i="4"/>
  <c r="G28" i="4"/>
  <c r="G25" i="4"/>
  <c r="B27" i="4"/>
  <c r="C27" i="4"/>
  <c r="D27" i="4"/>
  <c r="E27" i="4"/>
  <c r="B28" i="4"/>
  <c r="C28" i="4"/>
  <c r="D28" i="4"/>
  <c r="E28" i="4"/>
  <c r="A27" i="4"/>
  <c r="A28" i="4"/>
  <c r="A17" i="4"/>
  <c r="A11" i="4"/>
  <c r="A18" i="4"/>
  <c r="A13" i="4"/>
  <c r="A14" i="4"/>
  <c r="A15" i="4"/>
  <c r="A16" i="4"/>
  <c r="A19" i="4"/>
  <c r="A20" i="4"/>
  <c r="A21" i="4"/>
  <c r="A22" i="4"/>
  <c r="A23" i="4"/>
  <c r="A24" i="4"/>
  <c r="A25" i="4"/>
  <c r="A26" i="4"/>
  <c r="A29" i="4"/>
  <c r="A30" i="4"/>
  <c r="A31" i="4"/>
  <c r="A32" i="4"/>
  <c r="A33" i="4"/>
  <c r="A34" i="4"/>
  <c r="D18" i="4"/>
  <c r="B13" i="4"/>
  <c r="B14" i="4"/>
  <c r="B15" i="4"/>
  <c r="B16" i="4"/>
  <c r="B19" i="4"/>
  <c r="B20" i="4"/>
  <c r="B21" i="4"/>
  <c r="B22" i="4"/>
  <c r="B23" i="4"/>
  <c r="B24" i="4"/>
  <c r="B25" i="4"/>
  <c r="B26" i="4"/>
  <c r="B29" i="4"/>
  <c r="B30" i="4"/>
  <c r="B31" i="4"/>
  <c r="B32" i="4"/>
  <c r="B33" i="4"/>
  <c r="B34" i="4"/>
  <c r="B8" i="4"/>
  <c r="E13" i="4"/>
  <c r="E14" i="4"/>
  <c r="E15" i="4"/>
  <c r="E16" i="4"/>
  <c r="E19" i="4"/>
  <c r="E20" i="4"/>
  <c r="E21" i="4"/>
  <c r="E22" i="4"/>
  <c r="E23" i="4"/>
  <c r="E24" i="4"/>
  <c r="E25" i="4"/>
  <c r="E26" i="4"/>
  <c r="E29" i="4"/>
  <c r="E30" i="4"/>
  <c r="E31" i="4"/>
  <c r="E32" i="4"/>
  <c r="E33" i="4"/>
  <c r="E34" i="4"/>
  <c r="D22" i="4"/>
  <c r="E12" i="4"/>
  <c r="C13" i="4"/>
  <c r="C14" i="4"/>
  <c r="C15" i="4"/>
  <c r="C16" i="4"/>
  <c r="C19" i="4"/>
  <c r="C20" i="4"/>
  <c r="C21" i="4"/>
  <c r="C22" i="4"/>
  <c r="C23" i="4"/>
  <c r="C24" i="4"/>
  <c r="C25" i="4"/>
  <c r="C26" i="4"/>
  <c r="C29" i="4"/>
  <c r="C30" i="4"/>
  <c r="C31" i="4"/>
  <c r="C32" i="4"/>
  <c r="C33" i="4"/>
  <c r="C34" i="4"/>
  <c r="D13" i="4"/>
  <c r="D14" i="4"/>
  <c r="D15" i="4"/>
  <c r="D16" i="4"/>
  <c r="D19" i="4"/>
  <c r="D20" i="4"/>
  <c r="D21" i="4"/>
  <c r="D23" i="4"/>
  <c r="D24" i="4"/>
  <c r="D25" i="4"/>
  <c r="D26" i="4"/>
  <c r="D29" i="4"/>
  <c r="D30" i="4"/>
  <c r="D31" i="4"/>
  <c r="D32" i="4"/>
  <c r="D33" i="4"/>
  <c r="D34" i="4"/>
  <c r="A12" i="4"/>
  <c r="C18" i="4"/>
  <c r="B12" i="4"/>
  <c r="C12" i="4"/>
  <c r="D12" i="4"/>
  <c r="E18" i="4"/>
  <c r="B18" i="4"/>
</calcChain>
</file>

<file path=xl/sharedStrings.xml><?xml version="1.0" encoding="utf-8"?>
<sst xmlns="http://schemas.openxmlformats.org/spreadsheetml/2006/main" count="93" uniqueCount="86">
  <si>
    <t>TDN</t>
  </si>
  <si>
    <t>NEm</t>
  </si>
  <si>
    <t>NEg</t>
  </si>
  <si>
    <t>CP</t>
  </si>
  <si>
    <t>Enter the current price of corn ($/bu as fed)</t>
  </si>
  <si>
    <t>Enter the current price of 44% CP soybean meal ($/ton as fed)</t>
  </si>
  <si>
    <t>DM (%)</t>
  </si>
  <si>
    <t>CP (%)</t>
  </si>
  <si>
    <t>TDN (%)</t>
  </si>
  <si>
    <t>Ingredient</t>
  </si>
  <si>
    <t>Cost per unit of nutrient ($/ton)</t>
  </si>
  <si>
    <t>Corn for energy</t>
  </si>
  <si>
    <t>What you can pay ($/ton) relative to:</t>
  </si>
  <si>
    <t>Date:</t>
  </si>
  <si>
    <t>Date</t>
  </si>
  <si>
    <t>Corn</t>
  </si>
  <si>
    <t>Soybean Meal (44%)</t>
  </si>
  <si>
    <t>Dry Beet Pulp</t>
  </si>
  <si>
    <t>Soybean Hulls</t>
  </si>
  <si>
    <t>Wheat Midds</t>
  </si>
  <si>
    <t>Dry Corn Gluten Feed</t>
  </si>
  <si>
    <t>Wet Distiller's Grain (WDG)</t>
  </si>
  <si>
    <t>Modified Distiller's Grain (MDG)</t>
  </si>
  <si>
    <t>Dry Distiller's Grain (DDG)</t>
  </si>
  <si>
    <t>Soybean Meal (48%)</t>
  </si>
  <si>
    <t>Whole Soybeans</t>
  </si>
  <si>
    <t>SBM-44% for protein</t>
  </si>
  <si>
    <t>Energy Supplements</t>
  </si>
  <si>
    <t>Protein Supplements</t>
  </si>
  <si>
    <t xml:space="preserve">Lightweight Wheat </t>
  </si>
  <si>
    <t>Nutrient composition*</t>
  </si>
  <si>
    <t xml:space="preserve">*Producers should input their feed values from a recent feed analysis. </t>
  </si>
  <si>
    <t>Cottonseed Cake (30%)</t>
  </si>
  <si>
    <t>Alfalfa Hay</t>
  </si>
  <si>
    <t xml:space="preserve">Lick Tubs (20%) </t>
  </si>
  <si>
    <t xml:space="preserve">Other </t>
  </si>
  <si>
    <t>DISCLAIMER</t>
  </si>
  <si>
    <t>Numbers that should be obtained  to create viable results:</t>
  </si>
  <si>
    <t>*feed analysis</t>
  </si>
  <si>
    <t>*freight charges per loaded mile</t>
  </si>
  <si>
    <t>*current feed prices at the preferred supplier</t>
  </si>
  <si>
    <t>For assistance balancing a least cost ration contact:</t>
  </si>
  <si>
    <t>If you have questions regarding this spreadsheet please contact:</t>
  </si>
  <si>
    <t>*distance to feedstuff supplier</t>
  </si>
  <si>
    <t>Condensed Distillers Solubles (Syrup)</t>
  </si>
  <si>
    <t xml:space="preserve">Feed Value Calculator </t>
  </si>
  <si>
    <t>Feed Value Calculator</t>
  </si>
  <si>
    <t>NEm (mcal/lb.)</t>
  </si>
  <si>
    <t>NEg (mcal/lb.)</t>
  </si>
  <si>
    <t xml:space="preserve">Freight charge </t>
  </si>
  <si>
    <t>($/loaded mile)</t>
  </si>
  <si>
    <t xml:space="preserve">Tons per </t>
  </si>
  <si>
    <t>load</t>
  </si>
  <si>
    <t>to home</t>
  </si>
  <si>
    <t xml:space="preserve">Adjusted </t>
  </si>
  <si>
    <t>price ($/ton)</t>
  </si>
  <si>
    <t xml:space="preserve">Miles from </t>
  </si>
  <si>
    <t xml:space="preserve">Current </t>
  </si>
  <si>
    <r>
      <rPr>
        <b/>
        <u/>
        <sz val="12"/>
        <rFont val="Arial"/>
        <family val="2"/>
      </rPr>
      <t>Instructions</t>
    </r>
    <r>
      <rPr>
        <sz val="12"/>
        <rFont val="Arial"/>
        <family val="2"/>
      </rPr>
      <t xml:space="preserve">: To obtain accurate results for your operation, inputting a current feed analysis of the </t>
    </r>
  </si>
  <si>
    <t xml:space="preserve">ingredient composition for the feedstuffs listed. </t>
  </si>
  <si>
    <t xml:space="preserve">Corn and 44% Crude Protein (CP) Soybean Meal are the baseline energy and protein supplements in the </t>
  </si>
  <si>
    <t xml:space="preserve">calculator. All YELLOW cells can be replaced with data reflective of the operation.  Input their local price in </t>
  </si>
  <si>
    <t xml:space="preserve">the yellow boxes in the "Step 1-Feed Input Section".  To evaluate a feedstuff not  included in the </t>
  </si>
  <si>
    <t xml:space="preserve">spreadsheet, use the boxes labeled "OTHER". There is room for 6 additional feeds to be added for ration </t>
  </si>
  <si>
    <t xml:space="preserve">individualization.  After all ingredients, prices, freight, distance and nutrient composition have been </t>
  </si>
  <si>
    <t>updated, go to the "Step 2-Results" tab.</t>
  </si>
  <si>
    <t xml:space="preserve">The authors and distributors of the template assume no liability for use or misuse of this template or the </t>
  </si>
  <si>
    <t>decisions which result.</t>
  </si>
  <si>
    <t>Heather Gessner, SDSU Extension Livestock Business Management Field Specialist</t>
  </si>
  <si>
    <t>Adele Harty, SDSU Extension Cow/Calf Field Specialist</t>
  </si>
  <si>
    <t>Robin Salverson, SDSU Extension Cow/Calf Field Specialist</t>
  </si>
  <si>
    <t>Warren Rusche, SDSU Extension Beef Feedlot Management Associate</t>
  </si>
  <si>
    <t>Ken Olson, Professor &amp; SDSU Extension Beef Specialist</t>
  </si>
  <si>
    <t>Julie Walker, Professor &amp; SDSU Extension Beef Specialist</t>
  </si>
  <si>
    <r>
      <t xml:space="preserve">feedstuffs being considered is </t>
    </r>
    <r>
      <rPr>
        <b/>
        <sz val="12"/>
        <rFont val="Arial"/>
        <family val="2"/>
      </rPr>
      <t>MANDATORY</t>
    </r>
    <r>
      <rPr>
        <sz val="12"/>
        <rFont val="Arial"/>
        <family val="2"/>
      </rPr>
      <t xml:space="preserve">. Current Beef NRC values have been included as a base </t>
    </r>
  </si>
  <si>
    <t>Dakota Gold Cake (62% moisture)</t>
  </si>
  <si>
    <t xml:space="preserve">South Dakota State University Extension is an equal opportunity provider and employer in accordance </t>
  </si>
  <si>
    <t xml:space="preserve">with the nondiscrimination policies of South Dakota State University, the South Dakota Board of Regents </t>
  </si>
  <si>
    <t xml:space="preserve">and the United States Department of Agriculture. 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</si>
  <si>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extension.sdstate.edu.</t>
    </r>
  </si>
  <si>
    <r>
      <rPr>
        <sz val="12"/>
        <color theme="1"/>
        <rFont val="Arial"/>
        <family val="2"/>
      </rPr>
      <t xml:space="preserve">605-394-1722 or </t>
    </r>
    <r>
      <rPr>
        <u/>
        <sz val="12"/>
        <color theme="10"/>
        <rFont val="Arial"/>
        <family val="2"/>
      </rPr>
      <t>adele.harty@sdstate.edu</t>
    </r>
  </si>
  <si>
    <r>
      <rPr>
        <sz val="12"/>
        <color theme="1"/>
        <rFont val="Arial"/>
        <family val="2"/>
      </rPr>
      <t xml:space="preserve">605-374-4177 or </t>
    </r>
    <r>
      <rPr>
        <u/>
        <sz val="12"/>
        <color theme="10"/>
        <rFont val="Arial"/>
        <family val="2"/>
      </rPr>
      <t>robin.salverson@sdstate.edu</t>
    </r>
  </si>
  <si>
    <r>
      <rPr>
        <sz val="12"/>
        <color theme="1"/>
        <rFont val="Arial"/>
        <family val="2"/>
      </rPr>
      <t xml:space="preserve">605-688-5458 or </t>
    </r>
    <r>
      <rPr>
        <u/>
        <sz val="12"/>
        <color theme="10"/>
        <rFont val="Arial"/>
        <family val="2"/>
      </rPr>
      <t>julie.walker@sdstate.edu</t>
    </r>
  </si>
  <si>
    <r>
      <rPr>
        <sz val="12"/>
        <color theme="1"/>
        <rFont val="Arial"/>
        <family val="2"/>
      </rPr>
      <t xml:space="preserve">605-394-2236 or </t>
    </r>
    <r>
      <rPr>
        <u/>
        <sz val="12"/>
        <color theme="10"/>
        <rFont val="Arial"/>
        <family val="2"/>
      </rPr>
      <t>kenneth.olson@sdstate.edu</t>
    </r>
  </si>
  <si>
    <r>
      <rPr>
        <sz val="12"/>
        <color theme="1"/>
        <rFont val="Arial"/>
        <family val="2"/>
      </rPr>
      <t xml:space="preserve">605-688-5452 or </t>
    </r>
    <r>
      <rPr>
        <u/>
        <sz val="12"/>
        <color theme="10"/>
        <rFont val="Arial"/>
        <family val="2"/>
      </rPr>
      <t>warren.rusche@sdstate.edu</t>
    </r>
  </si>
  <si>
    <r>
      <rPr>
        <sz val="12"/>
        <color theme="1"/>
        <rFont val="Arial"/>
        <family val="2"/>
      </rPr>
      <t xml:space="preserve">605-782-3292 or </t>
    </r>
    <r>
      <rPr>
        <u/>
        <sz val="12"/>
        <color theme="10"/>
        <rFont val="Arial"/>
        <family val="2"/>
      </rPr>
      <t>heather.gessner@sdstate.edu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</si>
</sst>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1" x14ac:knownFonts="1">
    <font>
      <sz val="10"/>
      <name val="Arial"/>
    </font>
    <font>
      <sz val="10"/>
      <name val="Arial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3" tint="0.3999755851924192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00A16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 applyProtection="1">
      <alignment horizontal="left" vertical="center"/>
    </xf>
    <xf numFmtId="4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44" fontId="8" fillId="0" borderId="0" xfId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4" fontId="8" fillId="0" borderId="5" xfId="1" applyFont="1" applyFill="1" applyBorder="1" applyAlignment="1" applyProtection="1">
      <alignment horizontal="left" vertical="center"/>
    </xf>
    <xf numFmtId="44" fontId="8" fillId="0" borderId="23" xfId="1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vertical="center" wrapText="1"/>
    </xf>
    <xf numFmtId="44" fontId="8" fillId="0" borderId="15" xfId="1" applyFont="1" applyFill="1" applyBorder="1" applyAlignment="1" applyProtection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44" fontId="9" fillId="2" borderId="9" xfId="1" applyFont="1" applyFill="1" applyBorder="1" applyAlignment="1" applyProtection="1">
      <alignment horizontal="center" vertical="center"/>
      <protection locked="0"/>
    </xf>
    <xf numFmtId="14" fontId="9" fillId="2" borderId="0" xfId="0" applyNumberFormat="1" applyFont="1" applyFill="1" applyBorder="1" applyAlignment="1">
      <alignment vertical="center"/>
    </xf>
    <xf numFmtId="44" fontId="9" fillId="2" borderId="5" xfId="1" applyFont="1" applyFill="1" applyBorder="1" applyAlignment="1" applyProtection="1">
      <alignment horizontal="left" vertical="center"/>
      <protection locked="0"/>
    </xf>
    <xf numFmtId="44" fontId="9" fillId="2" borderId="23" xfId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64" fontId="9" fillId="2" borderId="15" xfId="0" applyNumberFormat="1" applyFont="1" applyFill="1" applyBorder="1" applyAlignment="1" applyProtection="1">
      <alignment horizontal="center" vertical="center"/>
      <protection locked="0"/>
    </xf>
    <xf numFmtId="2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0" xfId="0" applyNumberFormat="1" applyFont="1" applyFill="1" applyBorder="1" applyAlignment="1" applyProtection="1">
      <alignment horizontal="center" vertical="center"/>
      <protection locked="0"/>
    </xf>
    <xf numFmtId="164" fontId="9" fillId="2" borderId="10" xfId="0" applyNumberFormat="1" applyFont="1" applyFill="1" applyBorder="1" applyAlignment="1" applyProtection="1">
      <alignment horizontal="center" vertical="center"/>
      <protection locked="0"/>
    </xf>
    <xf numFmtId="2" fontId="9" fillId="2" borderId="10" xfId="0" applyNumberFormat="1" applyFont="1" applyFill="1" applyBorder="1" applyAlignment="1" applyProtection="1">
      <alignment horizontal="center" vertical="center"/>
      <protection locked="0"/>
    </xf>
    <xf numFmtId="2" fontId="9" fillId="2" borderId="11" xfId="0" applyNumberFormat="1" applyFont="1" applyFill="1" applyBorder="1" applyAlignment="1" applyProtection="1">
      <alignment horizontal="center" vertical="center"/>
      <protection locked="0"/>
    </xf>
    <xf numFmtId="44" fontId="9" fillId="2" borderId="10" xfId="1" applyFont="1" applyFill="1" applyBorder="1" applyAlignment="1" applyProtection="1">
      <alignment horizontal="left" vertical="center"/>
      <protection locked="0"/>
    </xf>
    <xf numFmtId="44" fontId="9" fillId="2" borderId="12" xfId="1" applyFont="1" applyFill="1" applyBorder="1" applyAlignment="1" applyProtection="1">
      <alignment horizontal="left" vertical="center"/>
      <protection locked="0"/>
    </xf>
    <xf numFmtId="1" fontId="9" fillId="2" borderId="12" xfId="0" applyNumberFormat="1" applyFont="1" applyFill="1" applyBorder="1" applyAlignment="1" applyProtection="1">
      <alignment horizontal="center" vertical="center"/>
      <protection locked="0"/>
    </xf>
    <xf numFmtId="164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2" xfId="0" applyNumberFormat="1" applyFont="1" applyFill="1" applyBorder="1" applyAlignment="1" applyProtection="1">
      <alignment horizontal="center" vertical="center"/>
      <protection locked="0"/>
    </xf>
    <xf numFmtId="2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44" fontId="9" fillId="2" borderId="25" xfId="1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44" fontId="8" fillId="0" borderId="12" xfId="1" applyFont="1" applyFill="1" applyBorder="1" applyAlignment="1" applyProtection="1">
      <alignment horizontal="center" vertical="center"/>
    </xf>
    <xf numFmtId="0" fontId="7" fillId="0" borderId="0" xfId="0" applyFont="1"/>
    <xf numFmtId="14" fontId="7" fillId="0" borderId="0" xfId="0" applyNumberFormat="1" applyFont="1"/>
    <xf numFmtId="44" fontId="7" fillId="0" borderId="0" xfId="1" applyFont="1"/>
    <xf numFmtId="44" fontId="7" fillId="0" borderId="0" xfId="1" applyFont="1" applyFill="1"/>
    <xf numFmtId="0" fontId="14" fillId="0" borderId="0" xfId="0" applyFont="1" applyAlignment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44" fontId="7" fillId="0" borderId="6" xfId="1" applyFont="1" applyBorder="1"/>
    <xf numFmtId="44" fontId="7" fillId="0" borderId="10" xfId="1" applyFont="1" applyBorder="1"/>
    <xf numFmtId="44" fontId="7" fillId="0" borderId="11" xfId="1" applyFont="1" applyFill="1" applyBorder="1"/>
    <xf numFmtId="44" fontId="7" fillId="0" borderId="11" xfId="1" applyFont="1" applyBorder="1"/>
    <xf numFmtId="44" fontId="7" fillId="0" borderId="10" xfId="1" applyFont="1" applyFill="1" applyBorder="1"/>
    <xf numFmtId="44" fontId="7" fillId="0" borderId="24" xfId="1" applyFont="1" applyBorder="1"/>
    <xf numFmtId="44" fontId="7" fillId="0" borderId="12" xfId="1" applyFont="1" applyBorder="1"/>
    <xf numFmtId="44" fontId="7" fillId="0" borderId="12" xfId="1" applyFont="1" applyFill="1" applyBorder="1"/>
    <xf numFmtId="44" fontId="7" fillId="0" borderId="13" xfId="1" applyFont="1" applyBorder="1"/>
    <xf numFmtId="0" fontId="6" fillId="0" borderId="0" xfId="0" applyFont="1" applyBorder="1"/>
    <xf numFmtId="0" fontId="6" fillId="0" borderId="0" xfId="3" applyFont="1" applyBorder="1"/>
    <xf numFmtId="0" fontId="6" fillId="0" borderId="0" xfId="0" applyFont="1" applyBorder="1" applyAlignment="1">
      <alignment vertical="top" wrapText="1"/>
    </xf>
    <xf numFmtId="0" fontId="13" fillId="0" borderId="0" xfId="0" applyFont="1" applyBorder="1"/>
    <xf numFmtId="0" fontId="6" fillId="0" borderId="0" xfId="2" applyFont="1" applyBorder="1"/>
    <xf numFmtId="0" fontId="13" fillId="0" borderId="0" xfId="2" applyFont="1" applyBorder="1"/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2" applyFont="1" applyBorder="1" applyAlignment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44" fontId="9" fillId="2" borderId="30" xfId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33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44" fontId="7" fillId="0" borderId="37" xfId="1" applyFont="1" applyBorder="1"/>
    <xf numFmtId="0" fontId="7" fillId="3" borderId="7" xfId="0" applyFont="1" applyFill="1" applyBorder="1" applyAlignment="1">
      <alignment horizontal="centerContinuous" vertical="center"/>
    </xf>
    <xf numFmtId="0" fontId="2" fillId="3" borderId="36" xfId="0" applyFont="1" applyFill="1" applyBorder="1" applyAlignment="1" applyProtection="1">
      <alignment horizontal="centerContinuous" vertical="center"/>
    </xf>
    <xf numFmtId="0" fontId="2" fillId="3" borderId="7" xfId="0" applyFont="1" applyFill="1" applyBorder="1" applyAlignment="1" applyProtection="1">
      <alignment horizontal="centerContinuous" vertical="center"/>
    </xf>
    <xf numFmtId="0" fontId="2" fillId="3" borderId="28" xfId="0" applyFont="1" applyFill="1" applyBorder="1" applyAlignment="1" applyProtection="1">
      <alignment horizontal="centerContinuous" vertical="center"/>
    </xf>
    <xf numFmtId="0" fontId="7" fillId="3" borderId="27" xfId="0" applyFont="1" applyFill="1" applyBorder="1" applyAlignment="1">
      <alignment horizontal="centerContinuous" vertical="center" wrapText="1"/>
    </xf>
    <xf numFmtId="0" fontId="8" fillId="3" borderId="35" xfId="0" applyFont="1" applyFill="1" applyBorder="1" applyAlignment="1" applyProtection="1">
      <alignment horizontal="center" vertical="center"/>
    </xf>
    <xf numFmtId="0" fontId="8" fillId="3" borderId="39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Continuous" vertical="center"/>
    </xf>
    <xf numFmtId="0" fontId="8" fillId="3" borderId="1" xfId="0" applyFont="1" applyFill="1" applyBorder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horizontal="centerContinuous" vertical="center"/>
    </xf>
    <xf numFmtId="0" fontId="8" fillId="3" borderId="39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wrapText="1"/>
    </xf>
    <xf numFmtId="0" fontId="8" fillId="3" borderId="22" xfId="0" applyFont="1" applyFill="1" applyBorder="1" applyAlignment="1" applyProtection="1">
      <alignment horizontal="center" vertical="top"/>
    </xf>
    <xf numFmtId="0" fontId="8" fillId="3" borderId="21" xfId="0" applyNumberFormat="1" applyFont="1" applyFill="1" applyBorder="1" applyAlignment="1" applyProtection="1">
      <alignment horizontal="center" wrapText="1"/>
    </xf>
    <xf numFmtId="0" fontId="8" fillId="3" borderId="38" xfId="0" applyNumberFormat="1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Continuous" vertical="center"/>
    </xf>
    <xf numFmtId="0" fontId="18" fillId="0" borderId="0" xfId="4" applyFont="1" applyBorder="1" applyAlignment="1">
      <alignment horizontal="left" vertical="top"/>
    </xf>
    <xf numFmtId="0" fontId="10" fillId="4" borderId="17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 applyProtection="1">
      <alignment horizontal="left" vertical="center"/>
    </xf>
    <xf numFmtId="44" fontId="10" fillId="4" borderId="19" xfId="1" applyFont="1" applyFill="1" applyBorder="1" applyAlignment="1" applyProtection="1">
      <alignment horizontal="left" vertical="center"/>
    </xf>
    <xf numFmtId="44" fontId="11" fillId="4" borderId="19" xfId="1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center" vertical="center"/>
    </xf>
    <xf numFmtId="44" fontId="10" fillId="4" borderId="19" xfId="1" applyFont="1" applyFill="1" applyBorder="1" applyAlignment="1" applyProtection="1">
      <alignment horizontal="center" vertical="center"/>
    </xf>
    <xf numFmtId="1" fontId="10" fillId="4" borderId="19" xfId="0" applyNumberFormat="1" applyFont="1" applyFill="1" applyBorder="1" applyAlignment="1" applyProtection="1">
      <alignment horizontal="center" vertical="center"/>
      <protection locked="0"/>
    </xf>
    <xf numFmtId="164" fontId="10" fillId="4" borderId="19" xfId="0" applyNumberFormat="1" applyFont="1" applyFill="1" applyBorder="1" applyAlignment="1" applyProtection="1">
      <alignment horizontal="center" vertical="center"/>
      <protection locked="0"/>
    </xf>
    <xf numFmtId="2" fontId="10" fillId="4" borderId="19" xfId="0" applyNumberFormat="1" applyFont="1" applyFill="1" applyBorder="1" applyAlignment="1" applyProtection="1">
      <alignment horizontal="center" vertical="center"/>
      <protection locked="0"/>
    </xf>
    <xf numFmtId="2" fontId="10" fillId="4" borderId="20" xfId="0" applyNumberFormat="1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left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44" fontId="16" fillId="4" borderId="6" xfId="1" applyFont="1" applyFill="1" applyBorder="1"/>
    <xf numFmtId="44" fontId="16" fillId="4" borderId="10" xfId="1" applyFont="1" applyFill="1" applyBorder="1"/>
    <xf numFmtId="44" fontId="7" fillId="4" borderId="10" xfId="1" applyFont="1" applyFill="1" applyBorder="1"/>
    <xf numFmtId="44" fontId="7" fillId="4" borderId="11" xfId="1" applyFont="1" applyFill="1" applyBorder="1"/>
    <xf numFmtId="44" fontId="7" fillId="5" borderId="11" xfId="1" applyFont="1" applyFill="1" applyBorder="1"/>
    <xf numFmtId="44" fontId="7" fillId="5" borderId="10" xfId="1" applyFont="1" applyFill="1" applyBorder="1"/>
    <xf numFmtId="0" fontId="6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8" fillId="0" borderId="0" xfId="4" applyFont="1" applyBorder="1"/>
    <xf numFmtId="0" fontId="18" fillId="0" borderId="0" xfId="4" applyFont="1"/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0033A0"/>
      <color rgb="FF00A160"/>
      <color rgb="FFFFD100"/>
      <color rgb="FF003087"/>
      <color rgb="FF009A56"/>
      <color rgb="FF009A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550509</xdr:colOff>
      <xdr:row>1</xdr:row>
      <xdr:rowOff>208222</xdr:rowOff>
    </xdr:from>
    <xdr:to>
      <xdr:col>10</xdr:col>
      <xdr:colOff>392321</xdr:colOff>
      <xdr:row>6</xdr:row>
      <xdr:rowOff>0</xdr:rowOff>
    </xdr:to>
    <xdr:pic>
      <xdr:nvPicPr>
        <xdr:cNvPr id="3089" name="Picture 1" descr="South Dakota State University Extension logo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5262209" y="411422"/>
          <a:ext cx="1861112" cy="120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495998</xdr:colOff>
      <xdr:row>2</xdr:row>
      <xdr:rowOff>106458</xdr:rowOff>
    </xdr:from>
    <xdr:to>
      <xdr:col>10</xdr:col>
      <xdr:colOff>841137</xdr:colOff>
      <xdr:row>4</xdr:row>
      <xdr:rowOff>139699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00000000-0008-0000-0100-0000061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10147998" y="106458"/>
          <a:ext cx="2199339" cy="56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5</xdr:row>
      <xdr:rowOff>63500</xdr:rowOff>
    </xdr:from>
    <xdr:to>
      <xdr:col>6</xdr:col>
      <xdr:colOff>916639</xdr:colOff>
      <xdr:row>7</xdr:row>
      <xdr:rowOff>96741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FB558F8-A9F6-754D-ACCF-23053DC6AF4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7289800" y="63500"/>
          <a:ext cx="2199339" cy="566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193548</xdr:colOff>
      <xdr:row>46</xdr:row>
      <xdr:rowOff>122936</xdr:rowOff>
    </xdr:to>
    <xdr:pic>
      <xdr:nvPicPr>
        <xdr:cNvPr id="4" name="Picture 3" descr="Contact information&#10;Heather Gessner&#10;SDSU Extension Livestock Business Management Field Specialist&#10;Phone: 605-782-3290&#10;Email: heather.gessner@sdstate.edu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0" y="0"/>
          <a:ext cx="10290048" cy="7717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obin.salverson@sdstate.edu?subject=Feed%20Value%20Calculator" TargetMode="External"/><Relationship Id="rId7" Type="http://schemas.openxmlformats.org/officeDocument/2006/relationships/hyperlink" Target="mailto:heather.gessner@sdstate.edu?subject=Feed%20Value%20Calculator" TargetMode="External"/><Relationship Id="rId2" Type="http://schemas.openxmlformats.org/officeDocument/2006/relationships/hyperlink" Target="mailto:adele.harty@sdstate.edu?subject=Feed%20Value%20Calculator" TargetMode="External"/><Relationship Id="rId1" Type="http://schemas.openxmlformats.org/officeDocument/2006/relationships/hyperlink" Target="https://extension.sdstate.edu/" TargetMode="External"/><Relationship Id="rId6" Type="http://schemas.openxmlformats.org/officeDocument/2006/relationships/hyperlink" Target="mailto:julie.walker@sdstate.edu?subject=Feed%20Value%20Calculator" TargetMode="External"/><Relationship Id="rId5" Type="http://schemas.openxmlformats.org/officeDocument/2006/relationships/hyperlink" Target="mailto:kenneth.olson@sdstate.edu?subject=Feed%20Value%20Calculator" TargetMode="External"/><Relationship Id="rId4" Type="http://schemas.openxmlformats.org/officeDocument/2006/relationships/hyperlink" Target="mailto:warren.rusche@sdstate.edu?subject=Feed%20Value%20Calculator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9"/>
  <sheetViews>
    <sheetView tabSelected="1" workbookViewId="0">
      <selection activeCell="P53" sqref="P53"/>
    </sheetView>
  </sheetViews>
  <sheetFormatPr baseColWidth="10" defaultColWidth="8.83203125" defaultRowHeight="16" x14ac:dyDescent="0.2"/>
  <cols>
    <col min="1" max="16384" width="8.83203125" style="4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0" x14ac:dyDescent="0.2">
      <c r="A2" s="144"/>
      <c r="B2" s="145"/>
      <c r="C2" s="145"/>
      <c r="E2" s="145"/>
      <c r="F2" s="145"/>
      <c r="G2" s="147"/>
      <c r="H2" s="68"/>
      <c r="I2" s="68"/>
      <c r="J2" s="68"/>
      <c r="K2" s="68"/>
    </row>
    <row r="3" spans="1:11" ht="20" x14ac:dyDescent="0.2">
      <c r="A3" s="145"/>
      <c r="B3" s="145"/>
      <c r="C3" s="145"/>
      <c r="D3" s="145"/>
      <c r="E3" s="145"/>
      <c r="F3" s="145"/>
      <c r="G3" s="147"/>
      <c r="H3" s="68"/>
      <c r="I3" s="68"/>
      <c r="J3" s="68"/>
      <c r="K3" s="68"/>
    </row>
    <row r="4" spans="1:11" ht="35" x14ac:dyDescent="0.2">
      <c r="A4" s="146" t="s">
        <v>45</v>
      </c>
      <c r="B4" s="145"/>
      <c r="C4" s="144"/>
      <c r="D4" s="145"/>
      <c r="E4" s="145"/>
      <c r="F4" s="145"/>
      <c r="G4" s="147"/>
      <c r="H4" s="68"/>
      <c r="I4" s="68"/>
      <c r="J4" s="68"/>
      <c r="K4" s="68"/>
    </row>
    <row r="5" spans="1:11" ht="20" x14ac:dyDescent="0.2">
      <c r="A5" s="145"/>
      <c r="B5" s="145"/>
      <c r="C5" s="145"/>
      <c r="D5" s="145"/>
      <c r="E5" s="145"/>
      <c r="F5" s="145"/>
      <c r="G5" s="147"/>
      <c r="H5" s="68"/>
      <c r="I5" s="68"/>
      <c r="J5" s="68"/>
      <c r="K5" s="68"/>
    </row>
    <row r="6" spans="1:11" x14ac:dyDescent="0.2">
      <c r="A6" s="147"/>
      <c r="B6" s="147"/>
      <c r="C6" s="147"/>
      <c r="D6" s="147"/>
      <c r="E6" s="147"/>
      <c r="F6" s="147"/>
      <c r="G6" s="147"/>
      <c r="H6" s="68"/>
      <c r="I6" s="68"/>
      <c r="J6" s="68"/>
      <c r="K6" s="68"/>
    </row>
    <row r="7" spans="1:11" x14ac:dyDescent="0.2">
      <c r="A7" s="147"/>
      <c r="B7" s="147"/>
      <c r="C7" s="147"/>
      <c r="D7" s="147"/>
      <c r="E7" s="147"/>
      <c r="F7" s="147"/>
      <c r="G7" s="147"/>
      <c r="H7" s="68"/>
      <c r="I7" s="68"/>
      <c r="J7" s="68"/>
      <c r="K7" s="68"/>
    </row>
    <row r="8" spans="1:11" x14ac:dyDescent="0.2">
      <c r="A8" s="80" t="s">
        <v>58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x14ac:dyDescent="0.2">
      <c r="A9" s="80" t="s">
        <v>74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2">
      <c r="A10" s="80" t="s">
        <v>59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x14ac:dyDescent="0.2">
      <c r="A12" s="82" t="s">
        <v>37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x14ac:dyDescent="0.2">
      <c r="A13" s="26"/>
      <c r="B13" s="82" t="s">
        <v>38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2">
      <c r="A14" s="26"/>
      <c r="B14" s="82" t="s">
        <v>39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1" x14ac:dyDescent="0.2">
      <c r="A15" s="24"/>
      <c r="B15" s="82" t="s">
        <v>43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2">
      <c r="A16" s="24"/>
      <c r="B16" s="82" t="s">
        <v>40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8"/>
    </row>
    <row r="18" spans="1:11" x14ac:dyDescent="0.2">
      <c r="A18" s="81" t="s">
        <v>60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1" x14ac:dyDescent="0.2">
      <c r="A19" s="81" t="s">
        <v>61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x14ac:dyDescent="0.2">
      <c r="A20" s="81" t="s">
        <v>62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x14ac:dyDescent="0.2">
      <c r="A21" s="81" t="s">
        <v>63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x14ac:dyDescent="0.2">
      <c r="A22" s="81" t="s">
        <v>64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x14ac:dyDescent="0.2">
      <c r="A23" s="81" t="s">
        <v>65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x14ac:dyDescent="0.2">
      <c r="A25" s="71" t="s">
        <v>42</v>
      </c>
      <c r="B25" s="71"/>
      <c r="C25" s="71"/>
      <c r="D25" s="71"/>
      <c r="E25" s="71"/>
      <c r="F25" s="71"/>
      <c r="G25" s="71"/>
      <c r="H25" s="68"/>
      <c r="I25" s="68"/>
      <c r="J25" s="68"/>
      <c r="K25" s="68"/>
    </row>
    <row r="26" spans="1:11" x14ac:dyDescent="0.2">
      <c r="A26" s="72" t="s">
        <v>68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8"/>
      <c r="B27" s="148" t="s">
        <v>85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8"/>
      <c r="B28" s="72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3" t="s">
        <v>41</v>
      </c>
      <c r="B29" s="71"/>
      <c r="C29" s="71"/>
      <c r="D29" s="71"/>
      <c r="E29" s="71"/>
      <c r="F29" s="71"/>
      <c r="G29" s="68"/>
      <c r="H29" s="68"/>
      <c r="I29" s="68"/>
      <c r="J29" s="68"/>
      <c r="K29" s="68"/>
    </row>
    <row r="30" spans="1:11" x14ac:dyDescent="0.2">
      <c r="A30" s="72" t="s">
        <v>69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68"/>
      <c r="B31" s="148" t="s">
        <v>80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8" t="s">
        <v>70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8"/>
      <c r="B33" s="149" t="s">
        <v>81</v>
      </c>
      <c r="C33" s="68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68" t="s">
        <v>71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68"/>
      <c r="B35" s="148" t="s">
        <v>84</v>
      </c>
      <c r="C35" s="68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68" t="s">
        <v>72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x14ac:dyDescent="0.2">
      <c r="A37" s="68"/>
      <c r="B37" s="148" t="s">
        <v>83</v>
      </c>
      <c r="C37" s="68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68" t="s">
        <v>73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x14ac:dyDescent="0.2">
      <c r="A39" s="68"/>
      <c r="B39" s="148" t="s">
        <v>82</v>
      </c>
      <c r="C39" s="68"/>
      <c r="D39" s="68"/>
      <c r="E39" s="68"/>
      <c r="F39" s="68"/>
      <c r="G39" s="68"/>
      <c r="H39" s="68"/>
      <c r="I39" s="68"/>
      <c r="J39" s="68"/>
      <c r="K39" s="68"/>
    </row>
    <row r="40" spans="1:1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x14ac:dyDescent="0.2">
      <c r="A41" s="72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1:11" x14ac:dyDescent="0.2">
      <c r="A42" s="80" t="s">
        <v>66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x14ac:dyDescent="0.2">
      <c r="A43" s="80" t="s">
        <v>67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</row>
    <row r="45" spans="1:11" x14ac:dyDescent="0.2">
      <c r="A45" s="81" t="s">
        <v>76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</row>
    <row r="46" spans="1:11" x14ac:dyDescent="0.2">
      <c r="A46" s="81" t="s">
        <v>77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x14ac:dyDescent="0.2">
      <c r="A47" s="81" t="s">
        <v>78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1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x14ac:dyDescent="0.2">
      <c r="A49" s="118" t="s">
        <v>79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</sheetData>
  <sheetProtection algorithmName="SHA-512" hashValue="Zq0Jx0ZkonlTVTGrhJ/72p41zeELyf6DPNej3Lm+nKUbLa9U6nJ1tPiby4/116+6/9/FGFEXY1I0XbxihOt5FA==" saltValue="r1GUgU3FNCn6Nn1CdQU6+A==" spinCount="100000" sheet="1" objects="1" scenarios="1"/>
  <phoneticPr fontId="0" type="noConversion"/>
  <hyperlinks>
    <hyperlink ref="A49" r:id="rId1" xr:uid="{DBA4C0BF-7EA6-7141-A403-60FF7E64F9D1}"/>
    <hyperlink ref="B31" r:id="rId2" xr:uid="{4F047676-56EF-EF4F-9793-9F6374E05674}"/>
    <hyperlink ref="B33" r:id="rId3" xr:uid="{1DCA22F1-0949-6D44-A704-57AF7DCEB6E6}"/>
    <hyperlink ref="B35" r:id="rId4" xr:uid="{05654444-02C4-B04F-A82D-D3A8FA7808A6}"/>
    <hyperlink ref="B37" r:id="rId5" xr:uid="{055339DC-9DCE-0C4B-AB3A-EAC41A21D91D}"/>
    <hyperlink ref="B39" r:id="rId6" xr:uid="{0DDFA8DD-3E0E-8B42-BDDA-271BFE9CE1E0}"/>
    <hyperlink ref="B27" r:id="rId7" xr:uid="{9F7A8A81-4DC0-D945-9636-776174385789}"/>
  </hyperlinks>
  <pageMargins left="0.25" right="0.25" top="0.75" bottom="0.25" header="0.3" footer="0.3"/>
  <pageSetup orientation="portrait" r:id="rId8"/>
  <headerFooter alignWithMargins="0"/>
  <drawing r:id="rId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100"/>
    <pageSetUpPr fitToPage="1"/>
  </sheetPr>
  <dimension ref="A1:M62"/>
  <sheetViews>
    <sheetView workbookViewId="0">
      <pane ySplit="10" topLeftCell="A11" activePane="bottomLeft" state="frozen"/>
      <selection pane="bottomLeft" activeCell="F44" sqref="F44"/>
    </sheetView>
  </sheetViews>
  <sheetFormatPr baseColWidth="10" defaultColWidth="16.6640625" defaultRowHeight="21" customHeight="1" x14ac:dyDescent="0.15"/>
  <cols>
    <col min="1" max="1" width="40.33203125" style="2" customWidth="1"/>
    <col min="2" max="2" width="12.1640625" style="2" customWidth="1"/>
    <col min="3" max="3" width="13.33203125" style="2" customWidth="1"/>
    <col min="4" max="5" width="12.1640625" style="2" customWidth="1"/>
    <col min="6" max="6" width="12.1640625" style="21" customWidth="1"/>
    <col min="7" max="7" width="12.1640625" style="2" customWidth="1"/>
    <col min="8" max="11" width="12.1640625" style="1" customWidth="1"/>
    <col min="12" max="16384" width="16.6640625" style="1"/>
  </cols>
  <sheetData>
    <row r="1" spans="1:13" ht="25" hidden="1" customHeight="1" x14ac:dyDescent="0.15"/>
    <row r="2" spans="1:13" ht="42" hidden="1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 ht="21" customHeight="1" x14ac:dyDescent="0.15">
      <c r="A3" s="75" t="s">
        <v>46</v>
      </c>
      <c r="B3" s="75"/>
      <c r="C3" s="75"/>
      <c r="D3" s="75"/>
      <c r="E3" s="75"/>
      <c r="F3" s="75"/>
      <c r="G3" s="75"/>
      <c r="H3" s="75"/>
      <c r="I3" s="75"/>
      <c r="J3" s="11"/>
      <c r="K3" s="11"/>
    </row>
    <row r="4" spans="1:13" ht="21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56"/>
      <c r="K4" s="56"/>
    </row>
    <row r="5" spans="1:13" ht="21" customHeight="1" thickBot="1" x14ac:dyDescent="0.2">
      <c r="A5" s="57" t="s">
        <v>13</v>
      </c>
      <c r="B5" s="28">
        <v>44306</v>
      </c>
      <c r="C5" s="9"/>
      <c r="D5" s="86"/>
      <c r="E5" s="86"/>
      <c r="F5" s="17"/>
      <c r="G5" s="86"/>
      <c r="H5" s="87"/>
      <c r="I5" s="10"/>
      <c r="J5" s="10"/>
      <c r="K5" s="10"/>
    </row>
    <row r="6" spans="1:13" ht="21" customHeight="1" thickBot="1" x14ac:dyDescent="0.2">
      <c r="A6" s="88" t="s">
        <v>4</v>
      </c>
      <c r="B6" s="89"/>
      <c r="C6" s="89"/>
      <c r="D6" s="85"/>
      <c r="E6" s="85"/>
      <c r="F6" s="89"/>
      <c r="G6" s="85"/>
      <c r="H6" s="85"/>
      <c r="I6" s="89"/>
      <c r="J6" s="89"/>
      <c r="K6" s="27">
        <v>5</v>
      </c>
    </row>
    <row r="7" spans="1:13" ht="21" customHeight="1" thickBot="1" x14ac:dyDescent="0.2">
      <c r="A7" s="83" t="s">
        <v>5</v>
      </c>
      <c r="B7" s="90"/>
      <c r="C7" s="90"/>
      <c r="D7" s="90"/>
      <c r="E7" s="90"/>
      <c r="F7" s="90"/>
      <c r="G7" s="90"/>
      <c r="H7" s="90"/>
      <c r="I7" s="90"/>
      <c r="J7" s="91"/>
      <c r="K7" s="84">
        <v>400</v>
      </c>
    </row>
    <row r="8" spans="1:13" ht="21" customHeight="1" thickBot="1" x14ac:dyDescent="0.2">
      <c r="A8" s="12"/>
      <c r="B8" s="12"/>
      <c r="C8" s="12"/>
      <c r="D8" s="12"/>
      <c r="E8" s="12"/>
      <c r="F8" s="18"/>
      <c r="G8" s="12"/>
      <c r="H8" s="12"/>
      <c r="I8" s="12"/>
      <c r="J8" s="13"/>
      <c r="K8" s="12"/>
    </row>
    <row r="9" spans="1:13" ht="32" customHeight="1" x14ac:dyDescent="0.15">
      <c r="A9" s="116" t="s">
        <v>9</v>
      </c>
      <c r="B9" s="111" t="s">
        <v>57</v>
      </c>
      <c r="C9" s="111" t="s">
        <v>49</v>
      </c>
      <c r="D9" s="111" t="s">
        <v>51</v>
      </c>
      <c r="E9" s="111" t="s">
        <v>56</v>
      </c>
      <c r="F9" s="113" t="s">
        <v>54</v>
      </c>
      <c r="G9" s="106" t="s">
        <v>30</v>
      </c>
      <c r="H9" s="107"/>
      <c r="I9" s="107"/>
      <c r="J9" s="107"/>
      <c r="K9" s="108"/>
    </row>
    <row r="10" spans="1:13" ht="33" customHeight="1" thickBot="1" x14ac:dyDescent="0.2">
      <c r="A10" s="117"/>
      <c r="B10" s="115" t="s">
        <v>55</v>
      </c>
      <c r="C10" s="115" t="s">
        <v>50</v>
      </c>
      <c r="D10" s="112" t="s">
        <v>52</v>
      </c>
      <c r="E10" s="112" t="s">
        <v>53</v>
      </c>
      <c r="F10" s="114" t="s">
        <v>55</v>
      </c>
      <c r="G10" s="104" t="s">
        <v>6</v>
      </c>
      <c r="H10" s="105" t="s">
        <v>7</v>
      </c>
      <c r="I10" s="105" t="s">
        <v>8</v>
      </c>
      <c r="J10" s="109" t="s">
        <v>47</v>
      </c>
      <c r="K10" s="110" t="s">
        <v>48</v>
      </c>
    </row>
    <row r="11" spans="1:13" ht="21" customHeight="1" x14ac:dyDescent="0.15">
      <c r="A11" s="119" t="s">
        <v>27</v>
      </c>
      <c r="B11" s="120"/>
      <c r="C11" s="120"/>
      <c r="D11" s="120"/>
      <c r="E11" s="120"/>
      <c r="F11" s="121"/>
      <c r="G11" s="120"/>
      <c r="H11" s="122"/>
      <c r="I11" s="122"/>
      <c r="J11" s="123"/>
      <c r="K11" s="124"/>
      <c r="L11" s="3"/>
      <c r="M11" s="3"/>
    </row>
    <row r="12" spans="1:13" ht="21" customHeight="1" x14ac:dyDescent="0.15">
      <c r="A12" s="14" t="s">
        <v>15</v>
      </c>
      <c r="B12" s="22">
        <f>+K6/56*2000</f>
        <v>178.57142857142858</v>
      </c>
      <c r="C12" s="29">
        <v>4.25</v>
      </c>
      <c r="D12" s="31">
        <v>15</v>
      </c>
      <c r="E12" s="31">
        <v>50</v>
      </c>
      <c r="F12" s="25">
        <f>+IF(B12&lt;1, 0,((C12/D12)*E12)+B12)</f>
        <v>192.73809523809524</v>
      </c>
      <c r="G12" s="32">
        <v>87</v>
      </c>
      <c r="H12" s="33">
        <v>8.8000000000000007</v>
      </c>
      <c r="I12" s="32">
        <v>88</v>
      </c>
      <c r="J12" s="34">
        <v>0.98</v>
      </c>
      <c r="K12" s="35">
        <v>0.67</v>
      </c>
      <c r="L12" s="3"/>
      <c r="M12" s="3"/>
    </row>
    <row r="13" spans="1:13" ht="21" customHeight="1" x14ac:dyDescent="0.15">
      <c r="A13" s="14" t="s">
        <v>17</v>
      </c>
      <c r="B13" s="29">
        <v>0</v>
      </c>
      <c r="C13" s="29">
        <v>4.25</v>
      </c>
      <c r="D13" s="31">
        <v>15</v>
      </c>
      <c r="E13" s="31">
        <v>100</v>
      </c>
      <c r="F13" s="25">
        <f>+IF(B13&lt;1, 0,((C13/D13)*E13)+B13)</f>
        <v>0</v>
      </c>
      <c r="G13" s="32">
        <v>91</v>
      </c>
      <c r="H13" s="33">
        <v>9.1</v>
      </c>
      <c r="I13" s="32">
        <v>67</v>
      </c>
      <c r="J13" s="34">
        <v>0.69</v>
      </c>
      <c r="K13" s="35">
        <v>0.42</v>
      </c>
      <c r="L13" s="3"/>
      <c r="M13" s="3"/>
    </row>
    <row r="14" spans="1:13" ht="21" customHeight="1" x14ac:dyDescent="0.15">
      <c r="A14" s="15" t="s">
        <v>29</v>
      </c>
      <c r="B14" s="29">
        <v>0</v>
      </c>
      <c r="C14" s="29">
        <v>4.25</v>
      </c>
      <c r="D14" s="31">
        <v>15</v>
      </c>
      <c r="E14" s="31">
        <v>100</v>
      </c>
      <c r="F14" s="25">
        <f t="shared" ref="F14:F34" si="0">+IF(B14&lt;1, 0,((C14/D14)*E14)+B14)</f>
        <v>0</v>
      </c>
      <c r="G14" s="36">
        <v>89</v>
      </c>
      <c r="H14" s="37">
        <v>13.8</v>
      </c>
      <c r="I14" s="36">
        <v>87</v>
      </c>
      <c r="J14" s="38">
        <v>0.97</v>
      </c>
      <c r="K14" s="39">
        <v>0.66</v>
      </c>
      <c r="L14" s="3"/>
      <c r="M14" s="3"/>
    </row>
    <row r="15" spans="1:13" ht="21" customHeight="1" x14ac:dyDescent="0.15">
      <c r="A15" s="15" t="s">
        <v>18</v>
      </c>
      <c r="B15" s="30">
        <v>170</v>
      </c>
      <c r="C15" s="29">
        <v>4.25</v>
      </c>
      <c r="D15" s="31">
        <v>15</v>
      </c>
      <c r="E15" s="31">
        <v>200</v>
      </c>
      <c r="F15" s="25">
        <f t="shared" si="0"/>
        <v>226.66666666666666</v>
      </c>
      <c r="G15" s="36">
        <v>90</v>
      </c>
      <c r="H15" s="37">
        <v>12.4</v>
      </c>
      <c r="I15" s="36">
        <v>63</v>
      </c>
      <c r="J15" s="38">
        <v>0.63</v>
      </c>
      <c r="K15" s="39">
        <v>0.37</v>
      </c>
      <c r="L15" s="3"/>
      <c r="M15" s="3"/>
    </row>
    <row r="16" spans="1:13" ht="21" customHeight="1" x14ac:dyDescent="0.15">
      <c r="A16" s="15" t="s">
        <v>19</v>
      </c>
      <c r="B16" s="30">
        <v>0</v>
      </c>
      <c r="C16" s="29">
        <v>4.25</v>
      </c>
      <c r="D16" s="31">
        <v>15</v>
      </c>
      <c r="E16" s="31">
        <v>200</v>
      </c>
      <c r="F16" s="25">
        <f t="shared" si="0"/>
        <v>0</v>
      </c>
      <c r="G16" s="36">
        <v>89</v>
      </c>
      <c r="H16" s="37">
        <v>18.600000000000001</v>
      </c>
      <c r="I16" s="36">
        <v>73</v>
      </c>
      <c r="J16" s="38">
        <v>0.78</v>
      </c>
      <c r="K16" s="39">
        <v>0.5</v>
      </c>
      <c r="L16" s="3"/>
      <c r="M16" s="3"/>
    </row>
    <row r="17" spans="1:13" ht="21" customHeight="1" x14ac:dyDescent="0.15">
      <c r="A17" s="125" t="s">
        <v>28</v>
      </c>
      <c r="B17" s="126"/>
      <c r="C17" s="127"/>
      <c r="D17" s="128"/>
      <c r="E17" s="128"/>
      <c r="F17" s="129"/>
      <c r="G17" s="130"/>
      <c r="H17" s="131"/>
      <c r="I17" s="130"/>
      <c r="J17" s="132"/>
      <c r="K17" s="133"/>
      <c r="L17" s="3"/>
      <c r="M17" s="3"/>
    </row>
    <row r="18" spans="1:13" ht="21" customHeight="1" x14ac:dyDescent="0.15">
      <c r="A18" s="15" t="s">
        <v>16</v>
      </c>
      <c r="B18" s="23">
        <f>+K7</f>
        <v>400</v>
      </c>
      <c r="C18" s="29">
        <v>4.25</v>
      </c>
      <c r="D18" s="31">
        <v>15</v>
      </c>
      <c r="E18" s="31">
        <v>50</v>
      </c>
      <c r="F18" s="25">
        <f t="shared" si="0"/>
        <v>414.16666666666669</v>
      </c>
      <c r="G18" s="36">
        <v>92</v>
      </c>
      <c r="H18" s="37">
        <v>46.5</v>
      </c>
      <c r="I18" s="36">
        <v>81</v>
      </c>
      <c r="J18" s="38">
        <v>0.89</v>
      </c>
      <c r="K18" s="39">
        <v>0.6</v>
      </c>
      <c r="L18" s="3"/>
      <c r="M18" s="3"/>
    </row>
    <row r="19" spans="1:13" ht="21" customHeight="1" x14ac:dyDescent="0.15">
      <c r="A19" s="15" t="s">
        <v>20</v>
      </c>
      <c r="B19" s="30">
        <v>0</v>
      </c>
      <c r="C19" s="29">
        <v>4.25</v>
      </c>
      <c r="D19" s="31">
        <v>15</v>
      </c>
      <c r="E19" s="31">
        <v>200</v>
      </c>
      <c r="F19" s="25">
        <f t="shared" si="0"/>
        <v>0</v>
      </c>
      <c r="G19" s="36">
        <v>89</v>
      </c>
      <c r="H19" s="37">
        <v>22.6</v>
      </c>
      <c r="I19" s="36">
        <v>80</v>
      </c>
      <c r="J19" s="38">
        <v>0.87</v>
      </c>
      <c r="K19" s="39">
        <v>0.59</v>
      </c>
      <c r="L19" s="3"/>
      <c r="M19" s="3"/>
    </row>
    <row r="20" spans="1:13" ht="21" customHeight="1" x14ac:dyDescent="0.15">
      <c r="A20" s="15" t="s">
        <v>44</v>
      </c>
      <c r="B20" s="30">
        <v>0</v>
      </c>
      <c r="C20" s="29">
        <v>4.25</v>
      </c>
      <c r="D20" s="31">
        <v>15</v>
      </c>
      <c r="E20" s="31">
        <v>200</v>
      </c>
      <c r="F20" s="25">
        <f t="shared" si="0"/>
        <v>0</v>
      </c>
      <c r="G20" s="36">
        <v>31</v>
      </c>
      <c r="H20" s="37">
        <v>18.899999999999999</v>
      </c>
      <c r="I20" s="36">
        <v>98</v>
      </c>
      <c r="J20" s="38">
        <v>1.1200000000000001</v>
      </c>
      <c r="K20" s="39">
        <v>0.78</v>
      </c>
      <c r="L20" s="3"/>
      <c r="M20" s="3"/>
    </row>
    <row r="21" spans="1:13" ht="21" customHeight="1" x14ac:dyDescent="0.15">
      <c r="A21" s="15" t="s">
        <v>21</v>
      </c>
      <c r="B21" s="30">
        <v>72</v>
      </c>
      <c r="C21" s="29">
        <v>4.25</v>
      </c>
      <c r="D21" s="31">
        <v>15</v>
      </c>
      <c r="E21" s="31">
        <v>200</v>
      </c>
      <c r="F21" s="25">
        <f t="shared" si="0"/>
        <v>128.66666666666666</v>
      </c>
      <c r="G21" s="36">
        <v>31</v>
      </c>
      <c r="H21" s="37">
        <v>30.6</v>
      </c>
      <c r="I21" s="36">
        <v>98</v>
      </c>
      <c r="J21" s="38">
        <v>1.1200000000000001</v>
      </c>
      <c r="K21" s="39">
        <v>0.78</v>
      </c>
      <c r="L21" s="3"/>
      <c r="M21" s="3"/>
    </row>
    <row r="22" spans="1:13" ht="21" customHeight="1" x14ac:dyDescent="0.15">
      <c r="A22" s="15" t="s">
        <v>22</v>
      </c>
      <c r="B22" s="30">
        <v>104</v>
      </c>
      <c r="C22" s="29">
        <v>4.25</v>
      </c>
      <c r="D22" s="31">
        <v>15</v>
      </c>
      <c r="E22" s="31">
        <v>200</v>
      </c>
      <c r="F22" s="25">
        <f t="shared" si="0"/>
        <v>160.66666666666666</v>
      </c>
      <c r="G22" s="36">
        <v>48</v>
      </c>
      <c r="H22" s="37">
        <v>29.1</v>
      </c>
      <c r="I22" s="36">
        <v>93</v>
      </c>
      <c r="J22" s="38">
        <v>1.05</v>
      </c>
      <c r="K22" s="39">
        <v>0.73</v>
      </c>
      <c r="L22" s="3"/>
      <c r="M22" s="3"/>
    </row>
    <row r="23" spans="1:13" ht="21" customHeight="1" x14ac:dyDescent="0.15">
      <c r="A23" s="15" t="s">
        <v>23</v>
      </c>
      <c r="B23" s="30">
        <v>225</v>
      </c>
      <c r="C23" s="29">
        <v>4.25</v>
      </c>
      <c r="D23" s="31">
        <v>15</v>
      </c>
      <c r="E23" s="31">
        <v>50</v>
      </c>
      <c r="F23" s="25">
        <f t="shared" si="0"/>
        <v>239.16666666666666</v>
      </c>
      <c r="G23" s="36">
        <v>90</v>
      </c>
      <c r="H23" s="37">
        <v>30.8</v>
      </c>
      <c r="I23" s="36">
        <v>89</v>
      </c>
      <c r="J23" s="38">
        <v>0.99</v>
      </c>
      <c r="K23" s="39">
        <v>0.68</v>
      </c>
      <c r="L23" s="3"/>
      <c r="M23" s="3"/>
    </row>
    <row r="24" spans="1:13" ht="21" customHeight="1" x14ac:dyDescent="0.15">
      <c r="A24" s="15" t="s">
        <v>32</v>
      </c>
      <c r="B24" s="30">
        <v>128</v>
      </c>
      <c r="C24" s="29">
        <v>4.25</v>
      </c>
      <c r="D24" s="31">
        <v>15</v>
      </c>
      <c r="E24" s="31">
        <v>50</v>
      </c>
      <c r="F24" s="25">
        <f t="shared" si="0"/>
        <v>142.16666666666666</v>
      </c>
      <c r="G24" s="36">
        <v>0</v>
      </c>
      <c r="H24" s="37">
        <v>0</v>
      </c>
      <c r="I24" s="36">
        <v>0</v>
      </c>
      <c r="J24" s="38">
        <v>0</v>
      </c>
      <c r="K24" s="39">
        <v>0</v>
      </c>
      <c r="L24" s="3"/>
      <c r="M24" s="3"/>
    </row>
    <row r="25" spans="1:13" ht="21" customHeight="1" x14ac:dyDescent="0.15">
      <c r="A25" s="15" t="s">
        <v>24</v>
      </c>
      <c r="B25" s="30">
        <v>0</v>
      </c>
      <c r="C25" s="29">
        <v>4.25</v>
      </c>
      <c r="D25" s="31">
        <v>15</v>
      </c>
      <c r="E25" s="31">
        <v>50</v>
      </c>
      <c r="F25" s="25">
        <f t="shared" si="0"/>
        <v>0</v>
      </c>
      <c r="G25" s="36">
        <v>89</v>
      </c>
      <c r="H25" s="37">
        <v>52.9</v>
      </c>
      <c r="I25" s="36">
        <v>80</v>
      </c>
      <c r="J25" s="38">
        <v>0.87</v>
      </c>
      <c r="K25" s="39">
        <v>0.57999999999999996</v>
      </c>
      <c r="L25" s="3"/>
      <c r="M25" s="3"/>
    </row>
    <row r="26" spans="1:13" ht="21" customHeight="1" x14ac:dyDescent="0.15">
      <c r="A26" s="15" t="s">
        <v>25</v>
      </c>
      <c r="B26" s="30">
        <v>500</v>
      </c>
      <c r="C26" s="29">
        <v>4.25</v>
      </c>
      <c r="D26" s="31">
        <v>15</v>
      </c>
      <c r="E26" s="31">
        <v>50</v>
      </c>
      <c r="F26" s="25">
        <f t="shared" si="0"/>
        <v>514.16666666666663</v>
      </c>
      <c r="G26" s="36">
        <v>93</v>
      </c>
      <c r="H26" s="37">
        <v>40</v>
      </c>
      <c r="I26" s="36">
        <v>91</v>
      </c>
      <c r="J26" s="38">
        <v>1.02</v>
      </c>
      <c r="K26" s="39">
        <v>0.71</v>
      </c>
      <c r="L26" s="3"/>
      <c r="M26" s="3"/>
    </row>
    <row r="27" spans="1:13" ht="21" customHeight="1" x14ac:dyDescent="0.15">
      <c r="A27" s="15" t="s">
        <v>33</v>
      </c>
      <c r="B27" s="30">
        <v>146</v>
      </c>
      <c r="C27" s="29">
        <v>4.25</v>
      </c>
      <c r="D27" s="31">
        <v>15</v>
      </c>
      <c r="E27" s="31">
        <v>50</v>
      </c>
      <c r="F27" s="25">
        <f t="shared" si="0"/>
        <v>160.16666666666666</v>
      </c>
      <c r="G27" s="36">
        <v>87</v>
      </c>
      <c r="H27" s="37">
        <v>19.8</v>
      </c>
      <c r="I27" s="36">
        <v>55</v>
      </c>
      <c r="J27" s="38">
        <v>0.52</v>
      </c>
      <c r="K27" s="39">
        <v>0.26</v>
      </c>
      <c r="L27" s="3"/>
      <c r="M27" s="3"/>
    </row>
    <row r="28" spans="1:13" ht="21" customHeight="1" x14ac:dyDescent="0.15">
      <c r="A28" s="16" t="s">
        <v>34</v>
      </c>
      <c r="B28" s="29">
        <v>0</v>
      </c>
      <c r="C28" s="29">
        <v>4.25</v>
      </c>
      <c r="D28" s="31">
        <v>15</v>
      </c>
      <c r="E28" s="31">
        <v>50</v>
      </c>
      <c r="F28" s="25">
        <f t="shared" si="0"/>
        <v>0</v>
      </c>
      <c r="G28" s="36">
        <v>0</v>
      </c>
      <c r="H28" s="37">
        <v>0</v>
      </c>
      <c r="I28" s="36">
        <v>0</v>
      </c>
      <c r="J28" s="38">
        <v>0</v>
      </c>
      <c r="K28" s="39">
        <v>0</v>
      </c>
      <c r="L28" s="3"/>
      <c r="M28" s="3"/>
    </row>
    <row r="29" spans="1:13" ht="21" customHeight="1" x14ac:dyDescent="0.15">
      <c r="A29" s="46" t="s">
        <v>75</v>
      </c>
      <c r="B29" s="40">
        <v>86</v>
      </c>
      <c r="C29" s="29">
        <v>4.25</v>
      </c>
      <c r="D29" s="31">
        <v>15</v>
      </c>
      <c r="E29" s="31">
        <v>200</v>
      </c>
      <c r="F29" s="25">
        <f t="shared" si="0"/>
        <v>142.66666666666666</v>
      </c>
      <c r="G29" s="36">
        <v>0</v>
      </c>
      <c r="H29" s="37">
        <v>0</v>
      </c>
      <c r="I29" s="36">
        <v>0</v>
      </c>
      <c r="J29" s="38">
        <v>0</v>
      </c>
      <c r="K29" s="39">
        <v>0</v>
      </c>
      <c r="M29" s="3"/>
    </row>
    <row r="30" spans="1:13" ht="21" customHeight="1" x14ac:dyDescent="0.15">
      <c r="A30" s="46" t="s">
        <v>35</v>
      </c>
      <c r="B30" s="40">
        <v>0</v>
      </c>
      <c r="C30" s="29">
        <v>4.25</v>
      </c>
      <c r="D30" s="31">
        <v>15</v>
      </c>
      <c r="E30" s="31">
        <v>100</v>
      </c>
      <c r="F30" s="25">
        <f t="shared" si="0"/>
        <v>0</v>
      </c>
      <c r="G30" s="36">
        <v>0</v>
      </c>
      <c r="H30" s="37">
        <v>0</v>
      </c>
      <c r="I30" s="36">
        <v>0</v>
      </c>
      <c r="J30" s="38">
        <v>0</v>
      </c>
      <c r="K30" s="39">
        <v>0</v>
      </c>
      <c r="L30" s="3"/>
      <c r="M30" s="3"/>
    </row>
    <row r="31" spans="1:13" ht="21" customHeight="1" x14ac:dyDescent="0.15">
      <c r="A31" s="46" t="s">
        <v>35</v>
      </c>
      <c r="B31" s="40">
        <v>0</v>
      </c>
      <c r="C31" s="29">
        <v>4.25</v>
      </c>
      <c r="D31" s="31">
        <v>15</v>
      </c>
      <c r="E31" s="31">
        <v>100</v>
      </c>
      <c r="F31" s="25">
        <f t="shared" si="0"/>
        <v>0</v>
      </c>
      <c r="G31" s="36">
        <v>0</v>
      </c>
      <c r="H31" s="37">
        <v>0</v>
      </c>
      <c r="I31" s="36">
        <v>0</v>
      </c>
      <c r="J31" s="38">
        <v>0</v>
      </c>
      <c r="K31" s="39">
        <v>0</v>
      </c>
      <c r="L31" s="3"/>
      <c r="M31" s="3"/>
    </row>
    <row r="32" spans="1:13" ht="21" customHeight="1" x14ac:dyDescent="0.15">
      <c r="A32" s="46" t="s">
        <v>35</v>
      </c>
      <c r="B32" s="40">
        <v>0</v>
      </c>
      <c r="C32" s="29">
        <v>4.25</v>
      </c>
      <c r="D32" s="31">
        <v>15</v>
      </c>
      <c r="E32" s="31">
        <v>100</v>
      </c>
      <c r="F32" s="25">
        <f t="shared" si="0"/>
        <v>0</v>
      </c>
      <c r="G32" s="36">
        <v>0</v>
      </c>
      <c r="H32" s="37">
        <v>0</v>
      </c>
      <c r="I32" s="36">
        <v>0</v>
      </c>
      <c r="J32" s="38">
        <v>0</v>
      </c>
      <c r="K32" s="39">
        <v>0</v>
      </c>
      <c r="L32" s="3"/>
      <c r="M32" s="3"/>
    </row>
    <row r="33" spans="1:13" ht="21" customHeight="1" x14ac:dyDescent="0.15">
      <c r="A33" s="46" t="s">
        <v>35</v>
      </c>
      <c r="B33" s="40">
        <v>0</v>
      </c>
      <c r="C33" s="29">
        <v>4.25</v>
      </c>
      <c r="D33" s="31">
        <v>15</v>
      </c>
      <c r="E33" s="31">
        <v>100</v>
      </c>
      <c r="F33" s="25">
        <f t="shared" si="0"/>
        <v>0</v>
      </c>
      <c r="G33" s="36">
        <v>0</v>
      </c>
      <c r="H33" s="37">
        <v>0</v>
      </c>
      <c r="I33" s="36">
        <v>0</v>
      </c>
      <c r="J33" s="38">
        <v>0</v>
      </c>
      <c r="K33" s="39">
        <v>0</v>
      </c>
      <c r="L33" s="3"/>
      <c r="M33" s="3"/>
    </row>
    <row r="34" spans="1:13" ht="21" customHeight="1" thickBot="1" x14ac:dyDescent="0.2">
      <c r="A34" s="47" t="s">
        <v>35</v>
      </c>
      <c r="B34" s="41">
        <v>0</v>
      </c>
      <c r="C34" s="48">
        <v>4.25</v>
      </c>
      <c r="D34" s="49">
        <v>15</v>
      </c>
      <c r="E34" s="49">
        <v>100</v>
      </c>
      <c r="F34" s="50">
        <f t="shared" si="0"/>
        <v>0</v>
      </c>
      <c r="G34" s="42">
        <v>0</v>
      </c>
      <c r="H34" s="43">
        <v>0</v>
      </c>
      <c r="I34" s="42">
        <v>0</v>
      </c>
      <c r="J34" s="44">
        <v>0</v>
      </c>
      <c r="K34" s="45">
        <v>0</v>
      </c>
      <c r="L34" s="3"/>
      <c r="M34" s="3"/>
    </row>
    <row r="35" spans="1:13" ht="21" customHeight="1" x14ac:dyDescent="0.15">
      <c r="A35" s="9" t="s">
        <v>31</v>
      </c>
      <c r="B35" s="9"/>
      <c r="C35" s="9"/>
      <c r="D35" s="9"/>
      <c r="E35" s="9"/>
      <c r="F35" s="17"/>
      <c r="G35" s="9"/>
      <c r="H35" s="10"/>
      <c r="I35" s="10"/>
      <c r="J35" s="10"/>
      <c r="K35" s="10"/>
    </row>
    <row r="36" spans="1:13" ht="21" customHeight="1" x14ac:dyDescent="0.1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3" ht="21" customHeight="1" x14ac:dyDescent="0.15">
      <c r="A37" s="7"/>
      <c r="B37" s="7"/>
      <c r="C37" s="7"/>
      <c r="D37" s="7"/>
      <c r="E37" s="7"/>
      <c r="F37" s="19"/>
      <c r="G37" s="7"/>
      <c r="H37" s="7"/>
      <c r="I37" s="7"/>
      <c r="J37" s="8"/>
      <c r="K37" s="8"/>
    </row>
    <row r="38" spans="1:13" ht="21" customHeight="1" x14ac:dyDescent="0.15">
      <c r="A38" s="7"/>
      <c r="B38" s="7"/>
      <c r="C38" s="7"/>
      <c r="D38" s="7"/>
      <c r="E38" s="7"/>
      <c r="F38" s="19"/>
      <c r="G38" s="7"/>
      <c r="H38" s="7"/>
      <c r="I38" s="7"/>
      <c r="J38" s="8"/>
      <c r="K38" s="8"/>
    </row>
    <row r="39" spans="1:13" ht="21" customHeight="1" x14ac:dyDescent="0.15">
      <c r="A39" s="7"/>
      <c r="B39" s="7"/>
      <c r="C39" s="7"/>
      <c r="D39" s="7"/>
      <c r="E39" s="7"/>
      <c r="F39" s="19"/>
      <c r="G39" s="7"/>
      <c r="H39" s="7"/>
      <c r="I39" s="7"/>
      <c r="J39" s="8"/>
      <c r="K39" s="8"/>
    </row>
    <row r="40" spans="1:13" ht="21" customHeight="1" x14ac:dyDescent="0.15">
      <c r="A40" s="5"/>
      <c r="B40" s="5"/>
      <c r="C40" s="5"/>
      <c r="D40" s="5"/>
      <c r="E40" s="5"/>
      <c r="F40" s="20"/>
      <c r="G40" s="6"/>
      <c r="H40" s="6"/>
      <c r="I40" s="6"/>
      <c r="J40" s="6"/>
      <c r="K40" s="6"/>
    </row>
    <row r="41" spans="1:13" ht="21" customHeight="1" x14ac:dyDescent="0.15">
      <c r="A41" s="5"/>
      <c r="B41" s="5"/>
      <c r="C41" s="5"/>
      <c r="D41" s="5"/>
      <c r="E41" s="5"/>
      <c r="F41" s="20"/>
      <c r="G41" s="6"/>
      <c r="H41" s="6"/>
      <c r="I41" s="6"/>
      <c r="J41" s="6"/>
      <c r="K41" s="6"/>
    </row>
    <row r="42" spans="1:13" ht="21" customHeight="1" x14ac:dyDescent="0.15">
      <c r="A42" s="5"/>
      <c r="B42" s="5"/>
      <c r="C42" s="5"/>
      <c r="D42" s="5"/>
      <c r="E42" s="5"/>
      <c r="F42" s="20"/>
      <c r="G42" s="6"/>
      <c r="H42" s="6"/>
      <c r="I42" s="6"/>
      <c r="J42" s="6"/>
      <c r="K42" s="6"/>
    </row>
    <row r="43" spans="1:13" ht="21" customHeight="1" x14ac:dyDescent="0.15">
      <c r="A43" s="5"/>
      <c r="B43" s="5"/>
      <c r="C43" s="5"/>
      <c r="D43" s="5"/>
      <c r="E43" s="5"/>
      <c r="F43" s="20"/>
      <c r="G43" s="6"/>
      <c r="H43" s="6"/>
      <c r="I43" s="6"/>
      <c r="J43" s="6"/>
      <c r="K43" s="6"/>
    </row>
    <row r="44" spans="1:13" ht="21" customHeight="1" x14ac:dyDescent="0.15">
      <c r="A44" s="5"/>
      <c r="B44" s="5"/>
      <c r="C44" s="5"/>
      <c r="D44" s="5"/>
      <c r="E44" s="5"/>
      <c r="F44" s="20"/>
      <c r="G44" s="6"/>
      <c r="H44" s="6"/>
      <c r="I44" s="6"/>
      <c r="J44" s="6"/>
      <c r="K44" s="6"/>
    </row>
    <row r="45" spans="1:13" ht="21" customHeight="1" x14ac:dyDescent="0.15">
      <c r="A45" s="5"/>
      <c r="B45" s="5"/>
      <c r="C45" s="5"/>
      <c r="D45" s="5"/>
      <c r="E45" s="5"/>
      <c r="F45" s="20"/>
      <c r="G45" s="6"/>
      <c r="H45" s="6"/>
      <c r="I45" s="6"/>
      <c r="J45" s="6"/>
      <c r="K45" s="6"/>
    </row>
    <row r="46" spans="1:13" ht="21" customHeight="1" x14ac:dyDescent="0.15">
      <c r="A46" s="5"/>
      <c r="B46" s="5"/>
      <c r="C46" s="5"/>
      <c r="D46" s="5"/>
      <c r="E46" s="5"/>
      <c r="F46" s="20"/>
      <c r="G46" s="6"/>
      <c r="H46" s="6"/>
      <c r="I46" s="6"/>
      <c r="J46" s="6"/>
      <c r="K46" s="6"/>
    </row>
    <row r="47" spans="1:13" ht="21" customHeight="1" x14ac:dyDescent="0.15">
      <c r="A47" s="5"/>
      <c r="B47" s="5"/>
      <c r="C47" s="5"/>
      <c r="D47" s="5"/>
      <c r="E47" s="5"/>
      <c r="F47" s="20"/>
      <c r="G47" s="6"/>
      <c r="H47" s="6"/>
      <c r="I47" s="6"/>
      <c r="J47" s="6"/>
      <c r="K47" s="6"/>
    </row>
    <row r="48" spans="1:13" ht="21" customHeight="1" x14ac:dyDescent="0.15">
      <c r="A48" s="5"/>
      <c r="B48" s="5"/>
      <c r="C48" s="5"/>
      <c r="D48" s="5"/>
      <c r="E48" s="5"/>
      <c r="F48" s="20"/>
      <c r="G48" s="6"/>
      <c r="H48" s="6"/>
      <c r="I48" s="6"/>
      <c r="J48" s="6"/>
      <c r="K48" s="6"/>
    </row>
    <row r="49" spans="1:11" ht="21" customHeight="1" x14ac:dyDescent="0.15">
      <c r="A49" s="5"/>
      <c r="B49" s="5"/>
      <c r="C49" s="5"/>
      <c r="D49" s="5"/>
      <c r="E49" s="5"/>
      <c r="F49" s="20"/>
      <c r="G49" s="6"/>
      <c r="H49" s="6"/>
      <c r="I49" s="6"/>
      <c r="J49" s="6"/>
      <c r="K49" s="6"/>
    </row>
    <row r="50" spans="1:11" ht="21" customHeight="1" x14ac:dyDescent="0.15">
      <c r="A50" s="5"/>
      <c r="B50" s="5"/>
      <c r="C50" s="5"/>
      <c r="D50" s="5"/>
      <c r="E50" s="5"/>
      <c r="F50" s="20"/>
      <c r="G50" s="6"/>
      <c r="H50" s="6"/>
      <c r="I50" s="6"/>
      <c r="J50" s="6"/>
      <c r="K50" s="6"/>
    </row>
    <row r="51" spans="1:11" ht="21" customHeight="1" x14ac:dyDescent="0.15">
      <c r="A51" s="5"/>
      <c r="B51" s="5"/>
      <c r="C51" s="5"/>
      <c r="D51" s="5"/>
      <c r="E51" s="5"/>
      <c r="F51" s="20"/>
      <c r="G51" s="6"/>
      <c r="H51" s="6"/>
      <c r="I51" s="6"/>
      <c r="J51" s="6"/>
      <c r="K51" s="6"/>
    </row>
    <row r="52" spans="1:11" ht="21" customHeight="1" x14ac:dyDescent="0.15">
      <c r="A52" s="5"/>
      <c r="B52" s="5"/>
      <c r="C52" s="5"/>
      <c r="D52" s="5"/>
      <c r="E52" s="5"/>
      <c r="F52" s="20"/>
      <c r="G52" s="6"/>
      <c r="H52" s="6"/>
      <c r="I52" s="6"/>
      <c r="J52" s="6"/>
      <c r="K52" s="6"/>
    </row>
    <row r="53" spans="1:11" ht="21" customHeight="1" x14ac:dyDescent="0.15">
      <c r="A53" s="5"/>
      <c r="B53" s="5"/>
      <c r="C53" s="5"/>
      <c r="D53" s="5"/>
      <c r="E53" s="5"/>
      <c r="F53" s="20"/>
      <c r="G53" s="6"/>
      <c r="H53" s="6"/>
      <c r="I53" s="6"/>
      <c r="J53" s="6"/>
      <c r="K53" s="6"/>
    </row>
    <row r="54" spans="1:11" ht="21" customHeight="1" x14ac:dyDescent="0.15">
      <c r="A54" s="5"/>
      <c r="B54" s="5"/>
      <c r="C54" s="5"/>
      <c r="D54" s="5"/>
      <c r="E54" s="5"/>
      <c r="F54" s="20"/>
      <c r="G54" s="6"/>
      <c r="H54" s="6"/>
      <c r="I54" s="6"/>
      <c r="J54" s="6"/>
      <c r="K54" s="6"/>
    </row>
    <row r="55" spans="1:11" ht="21" customHeight="1" x14ac:dyDescent="0.15">
      <c r="A55" s="5"/>
      <c r="B55" s="5"/>
      <c r="C55" s="5"/>
      <c r="D55" s="5"/>
      <c r="E55" s="5"/>
      <c r="F55" s="20"/>
      <c r="G55" s="6"/>
      <c r="H55" s="6"/>
      <c r="I55" s="6"/>
      <c r="J55" s="6"/>
      <c r="K55" s="6"/>
    </row>
    <row r="56" spans="1:11" ht="21" customHeight="1" x14ac:dyDescent="0.15">
      <c r="A56" s="5"/>
      <c r="B56" s="5"/>
      <c r="C56" s="5"/>
      <c r="D56" s="5"/>
      <c r="E56" s="5"/>
      <c r="F56" s="20"/>
      <c r="G56" s="6"/>
      <c r="H56" s="6"/>
      <c r="I56" s="6"/>
      <c r="J56" s="6"/>
      <c r="K56" s="6"/>
    </row>
    <row r="57" spans="1:11" ht="21" customHeight="1" x14ac:dyDescent="0.15">
      <c r="A57" s="5"/>
      <c r="B57" s="5"/>
      <c r="C57" s="5"/>
      <c r="D57" s="5"/>
      <c r="E57" s="5"/>
      <c r="F57" s="20"/>
      <c r="G57" s="6"/>
      <c r="H57" s="6"/>
      <c r="I57" s="6"/>
      <c r="J57" s="6"/>
      <c r="K57" s="6"/>
    </row>
    <row r="58" spans="1:11" ht="21" customHeight="1" x14ac:dyDescent="0.15">
      <c r="A58" s="5"/>
      <c r="B58" s="5"/>
      <c r="C58" s="5"/>
      <c r="D58" s="5"/>
      <c r="E58" s="5"/>
      <c r="F58" s="20"/>
      <c r="G58" s="6"/>
      <c r="H58" s="6"/>
      <c r="I58" s="6"/>
      <c r="J58" s="6"/>
      <c r="K58" s="6"/>
    </row>
    <row r="59" spans="1:11" ht="21" customHeight="1" x14ac:dyDescent="0.15">
      <c r="A59" s="5"/>
      <c r="B59" s="5"/>
      <c r="C59" s="5"/>
      <c r="D59" s="5"/>
      <c r="E59" s="5"/>
      <c r="F59" s="20"/>
      <c r="G59" s="6"/>
      <c r="H59" s="6"/>
      <c r="I59" s="6"/>
      <c r="J59" s="6"/>
      <c r="K59" s="6"/>
    </row>
    <row r="62" spans="1:11" ht="21" customHeight="1" x14ac:dyDescent="0.1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</row>
  </sheetData>
  <sheetProtection algorithmName="SHA-512" hashValue="aNDtf2rwzm+rjAv6P4AZDwgmZXFS0DdZZHqpVqWtUuNUhK0oI3uWlorzszv5m9hKjlZ/EZ2pkaaaKFDa2prN5g==" saltValue="rDEMdytufpQBTzbJwA6Arg==" spinCount="100000" sheet="1" objects="1" scenarios="1"/>
  <phoneticPr fontId="0" type="noConversion"/>
  <printOptions horizontalCentered="1"/>
  <pageMargins left="0.25" right="0.25" top="0.25" bottom="0.25" header="0.3" footer="0.3"/>
  <pageSetup scale="78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087"/>
    <pageSetUpPr fitToPage="1"/>
  </sheetPr>
  <dimension ref="A1:H37"/>
  <sheetViews>
    <sheetView topLeftCell="A6" workbookViewId="0">
      <selection activeCell="I11" sqref="I11"/>
    </sheetView>
  </sheetViews>
  <sheetFormatPr baseColWidth="10" defaultColWidth="8.83203125" defaultRowHeight="16" x14ac:dyDescent="0.2"/>
  <cols>
    <col min="1" max="1" width="43.5" style="51" customWidth="1"/>
    <col min="2" max="2" width="12.5" style="51" bestFit="1" customWidth="1"/>
    <col min="3" max="3" width="15.83203125" style="51" customWidth="1"/>
    <col min="4" max="4" width="12.33203125" style="51" customWidth="1"/>
    <col min="5" max="5" width="13.83203125" style="51" customWidth="1"/>
    <col min="6" max="6" width="14.5" style="51" customWidth="1"/>
    <col min="7" max="7" width="13.33203125" style="51" customWidth="1"/>
    <col min="8" max="8" width="11.5" style="51" bestFit="1" customWidth="1"/>
    <col min="9" max="16384" width="8.83203125" style="51"/>
  </cols>
  <sheetData>
    <row r="1" spans="1:8" hidden="1" x14ac:dyDescent="0.2"/>
    <row r="2" spans="1:8" hidden="1" x14ac:dyDescent="0.2"/>
    <row r="3" spans="1:8" hidden="1" x14ac:dyDescent="0.2"/>
    <row r="4" spans="1:8" hidden="1" x14ac:dyDescent="0.2">
      <c r="B4" s="52"/>
    </row>
    <row r="5" spans="1:8" hidden="1" x14ac:dyDescent="0.2"/>
    <row r="6" spans="1:8" ht="21" customHeight="1" x14ac:dyDescent="0.2">
      <c r="B6" s="93"/>
      <c r="C6" s="93" t="s">
        <v>46</v>
      </c>
      <c r="D6" s="93"/>
      <c r="E6" s="93"/>
      <c r="F6" s="55"/>
      <c r="G6" s="55"/>
    </row>
    <row r="7" spans="1:8" ht="21" customHeight="1" x14ac:dyDescent="0.2">
      <c r="A7" s="93"/>
      <c r="B7" s="93"/>
      <c r="C7" s="93"/>
      <c r="D7" s="93"/>
      <c r="E7" s="93"/>
    </row>
    <row r="8" spans="1:8" ht="21" customHeight="1" thickBot="1" x14ac:dyDescent="0.25">
      <c r="A8" s="58" t="s">
        <v>14</v>
      </c>
      <c r="B8" s="52">
        <f>+'Step 1-Feed input section'!B5</f>
        <v>44306</v>
      </c>
    </row>
    <row r="9" spans="1:8" ht="47" customHeight="1" x14ac:dyDescent="0.2">
      <c r="A9" s="96" t="s">
        <v>9</v>
      </c>
      <c r="B9" s="99" t="s">
        <v>10</v>
      </c>
      <c r="C9" s="100"/>
      <c r="D9" s="101"/>
      <c r="E9" s="100"/>
      <c r="F9" s="103" t="s">
        <v>12</v>
      </c>
      <c r="G9" s="102"/>
      <c r="H9" s="97"/>
    </row>
    <row r="10" spans="1:8" s="53" customFormat="1" ht="41" customHeight="1" thickBot="1" x14ac:dyDescent="0.25">
      <c r="A10" s="95"/>
      <c r="B10" s="78" t="s">
        <v>3</v>
      </c>
      <c r="C10" s="78" t="s">
        <v>0</v>
      </c>
      <c r="D10" s="78" t="s">
        <v>1</v>
      </c>
      <c r="E10" s="78" t="s">
        <v>2</v>
      </c>
      <c r="F10" s="79" t="s">
        <v>26</v>
      </c>
      <c r="G10" s="77" t="s">
        <v>11</v>
      </c>
      <c r="H10" s="98"/>
    </row>
    <row r="11" spans="1:8" s="53" customFormat="1" ht="21" customHeight="1" x14ac:dyDescent="0.2">
      <c r="A11" s="134" t="str">
        <f>'Step 1-Feed input section'!A11</f>
        <v>Energy Supplements</v>
      </c>
      <c r="B11" s="135"/>
      <c r="C11" s="135"/>
      <c r="D11" s="135"/>
      <c r="E11" s="135"/>
      <c r="F11" s="136"/>
      <c r="G11" s="137"/>
    </row>
    <row r="12" spans="1:8" s="53" customFormat="1" ht="21" customHeight="1" x14ac:dyDescent="0.2">
      <c r="A12" s="59" t="str">
        <f>+'Step 1-Feed input section'!A12</f>
        <v>Corn</v>
      </c>
      <c r="B12" s="60">
        <f>+'Step 1-Feed input section'!$F$12/('Step 1-Feed input section'!$G$12/100)/('Step 1-Feed input section'!H12/100)</f>
        <v>2517.4777329949738</v>
      </c>
      <c r="C12" s="60">
        <f>+'Step 1-Feed input section'!F12/('Step 1-Feed input section'!G12/100)/('Step 1-Feed input section'!I12/100)</f>
        <v>251.74777329949742</v>
      </c>
      <c r="D12" s="60">
        <f>+'Step 1-Feed input section'!F12/('Step 1-Feed input section'!G12/100)/'Step 1-Feed input section'!J12</f>
        <v>226.05922500363036</v>
      </c>
      <c r="E12" s="60">
        <f>+'Step 1-Feed input section'!F12/('Step 1-Feed input section'!G12/100)/'Step 1-Feed input section'!K12</f>
        <v>330.65379179635482</v>
      </c>
      <c r="F12" s="60">
        <f>IF('Step 1-Feed input section'!F12&lt;1, 0, (((('Step 1-Feed input section'!$F$18/2000)/('Step 1-Feed input section'!$G$18/100)/('Step 1-Feed input section'!$H$18/100)*(('Step 1-Feed input section'!G12/100)*('Step 1-Feed input section'!H12/100)))*2000)))</f>
        <v>74.120149602618042</v>
      </c>
      <c r="G12" s="142">
        <f>+IF('Step 1-Feed input section'!F12&lt;1,0,(('Step 1-Feed input section'!$F$12)/('Step 1-Feed input section'!$G$12/100)/('Step 1-Feed input section'!$I$12/100))*(('Step 1-Feed input section'!G12/100)*('Step 1-Feed input section'!I12/100)))</f>
        <v>192.73809523809521</v>
      </c>
    </row>
    <row r="13" spans="1:8" s="53" customFormat="1" ht="21" customHeight="1" x14ac:dyDescent="0.2">
      <c r="A13" s="59" t="str">
        <f>+'Step 1-Feed input section'!A13</f>
        <v>Dry Beet Pulp</v>
      </c>
      <c r="B13" s="60">
        <f>+'Step 1-Feed input section'!F13/('Step 1-Feed input section'!G13/100)/('Step 1-Feed input section'!H13/100)</f>
        <v>0</v>
      </c>
      <c r="C13" s="60">
        <f>+'Step 1-Feed input section'!F13/('Step 1-Feed input section'!G13/100)/('Step 1-Feed input section'!I13/100)</f>
        <v>0</v>
      </c>
      <c r="D13" s="60">
        <f>+'Step 1-Feed input section'!F13/('Step 1-Feed input section'!G13/100)/'Step 1-Feed input section'!J13</f>
        <v>0</v>
      </c>
      <c r="E13" s="60">
        <f>+'Step 1-Feed input section'!F13/('Step 1-Feed input section'!G13/100)/'Step 1-Feed input section'!K13</f>
        <v>0</v>
      </c>
      <c r="F13" s="60">
        <f>IF('Step 1-Feed input section'!F13&lt;1, 0, (((('Step 1-Feed input section'!$F$18/2000)/('Step 1-Feed input section'!$G$18/100)/('Step 1-Feed input section'!$H$18/100)*(('Step 1-Feed input section'!G13/100)*('Step 1-Feed input section'!H13/100)))*2000)))</f>
        <v>0</v>
      </c>
      <c r="G13" s="61">
        <f>+IF('Step 1-Feed input section'!F13&lt;1,0,(('Step 1-Feed input section'!$F$12)/('Step 1-Feed input section'!$G$12/100)/('Step 1-Feed input section'!$I$12/100))*(('Step 1-Feed input section'!G13/100)*('Step 1-Feed input section'!I13/100)))</f>
        <v>0</v>
      </c>
    </row>
    <row r="14" spans="1:8" s="53" customFormat="1" ht="21" customHeight="1" x14ac:dyDescent="0.2">
      <c r="A14" s="59" t="str">
        <f>+'Step 1-Feed input section'!A14</f>
        <v xml:space="preserve">Lightweight Wheat </v>
      </c>
      <c r="B14" s="60">
        <f>+'Step 1-Feed input section'!F14/('Step 1-Feed input section'!G14/100)/('Step 1-Feed input section'!H14/100)</f>
        <v>0</v>
      </c>
      <c r="C14" s="60">
        <f>+'Step 1-Feed input section'!F14/('Step 1-Feed input section'!G14/100)/('Step 1-Feed input section'!I14/100)</f>
        <v>0</v>
      </c>
      <c r="D14" s="60">
        <f>+'Step 1-Feed input section'!F14/('Step 1-Feed input section'!G14/100)/'Step 1-Feed input section'!J14</f>
        <v>0</v>
      </c>
      <c r="E14" s="60">
        <f>+'Step 1-Feed input section'!F14/('Step 1-Feed input section'!G14/100)/'Step 1-Feed input section'!K14</f>
        <v>0</v>
      </c>
      <c r="F14" s="60">
        <f>IF('Step 1-Feed input section'!F14&lt;1, 0, (((('Step 1-Feed input section'!$F$18/2000)/('Step 1-Feed input section'!$G$18/100)/('Step 1-Feed input section'!$H$18/100)*(('Step 1-Feed input section'!G14/100)*('Step 1-Feed input section'!H14/100)))*2000)))</f>
        <v>0</v>
      </c>
      <c r="G14" s="61">
        <f>+IF('Step 1-Feed input section'!F14&lt;1,0,(('Step 1-Feed input section'!$F$12)/('Step 1-Feed input section'!$G$12/100)/('Step 1-Feed input section'!$I$12/100))*(('Step 1-Feed input section'!G14/100)*('Step 1-Feed input section'!I14/100)))</f>
        <v>0</v>
      </c>
    </row>
    <row r="15" spans="1:8" s="54" customFormat="1" ht="21" customHeight="1" x14ac:dyDescent="0.2">
      <c r="A15" s="59" t="str">
        <f>+'Step 1-Feed input section'!A15</f>
        <v>Soybean Hulls</v>
      </c>
      <c r="B15" s="60">
        <f>+'Step 1-Feed input section'!F15/('Step 1-Feed input section'!G15/100)/('Step 1-Feed input section'!H15/100)</f>
        <v>2031.0633213859021</v>
      </c>
      <c r="C15" s="60">
        <f>+'Step 1-Feed input section'!F15/('Step 1-Feed input section'!G15/100)/('Step 1-Feed input section'!I15/100)</f>
        <v>399.76484420928864</v>
      </c>
      <c r="D15" s="60">
        <f>+'Step 1-Feed input section'!F15/('Step 1-Feed input section'!G15/100)/'Step 1-Feed input section'!J15</f>
        <v>399.76484420928864</v>
      </c>
      <c r="E15" s="60">
        <f>+'Step 1-Feed input section'!F15/('Step 1-Feed input section'!G15/100)/'Step 1-Feed input section'!K15</f>
        <v>680.68068068068067</v>
      </c>
      <c r="F15" s="60">
        <f>IF('Step 1-Feed input section'!F15&lt;1, 0, (((('Step 1-Feed input section'!$F$18/2000)/('Step 1-Feed input section'!$G$18/100)/('Step 1-Feed input section'!$H$18/100)*(('Step 1-Feed input section'!G15/100)*('Step 1-Feed input section'!H15/100)))*2000)))</f>
        <v>108.04347826086956</v>
      </c>
      <c r="G15" s="61">
        <f>+IF('Step 1-Feed input section'!F15&lt;1,0,(('Step 1-Feed input section'!$F$12)/('Step 1-Feed input section'!$G$12/100)/('Step 1-Feed input section'!$I$12/100))*(('Step 1-Feed input section'!G15/100)*('Step 1-Feed input section'!I15/100)))</f>
        <v>142.74098746081506</v>
      </c>
    </row>
    <row r="16" spans="1:8" s="53" customFormat="1" ht="21" customHeight="1" x14ac:dyDescent="0.2">
      <c r="A16" s="59" t="str">
        <f>+'Step 1-Feed input section'!A16</f>
        <v>Wheat Midds</v>
      </c>
      <c r="B16" s="60">
        <f>+'Step 1-Feed input section'!F16/('Step 1-Feed input section'!G16/100)/('Step 1-Feed input section'!H16/100)</f>
        <v>0</v>
      </c>
      <c r="C16" s="60">
        <f>+'Step 1-Feed input section'!F16/('Step 1-Feed input section'!G16/100)/('Step 1-Feed input section'!I16/100)</f>
        <v>0</v>
      </c>
      <c r="D16" s="60">
        <f>+'Step 1-Feed input section'!F16/('Step 1-Feed input section'!G16/100)/'Step 1-Feed input section'!J16</f>
        <v>0</v>
      </c>
      <c r="E16" s="60">
        <f>+'Step 1-Feed input section'!F16/('Step 1-Feed input section'!G16/100)/'Step 1-Feed input section'!K16</f>
        <v>0</v>
      </c>
      <c r="F16" s="60">
        <f>IF('Step 1-Feed input section'!F16&lt;1, 0, (((('Step 1-Feed input section'!$F$18/2000)/('Step 1-Feed input section'!$G$18/100)/('Step 1-Feed input section'!$H$18/100)*(('Step 1-Feed input section'!G16/100)*('Step 1-Feed input section'!H16/100)))*2000)))</f>
        <v>0</v>
      </c>
      <c r="G16" s="61">
        <f>+IF('Step 1-Feed input section'!F16&lt;1,0,(('Step 1-Feed input section'!$F$12)/('Step 1-Feed input section'!$G$12/100)/('Step 1-Feed input section'!$I$12/100))*(('Step 1-Feed input section'!G16/100)*('Step 1-Feed input section'!I16/100)))</f>
        <v>0</v>
      </c>
    </row>
    <row r="17" spans="1:7" s="53" customFormat="1" ht="21" customHeight="1" x14ac:dyDescent="0.2">
      <c r="A17" s="138" t="str">
        <f>'Step 1-Feed input section'!A17</f>
        <v>Protein Supplements</v>
      </c>
      <c r="B17" s="139"/>
      <c r="C17" s="139"/>
      <c r="D17" s="139"/>
      <c r="E17" s="139"/>
      <c r="F17" s="140"/>
      <c r="G17" s="141"/>
    </row>
    <row r="18" spans="1:7" s="53" customFormat="1" ht="21" customHeight="1" x14ac:dyDescent="0.2">
      <c r="A18" s="59" t="str">
        <f>+'Step 1-Feed input section'!A18</f>
        <v>Soybean Meal (44%)</v>
      </c>
      <c r="B18" s="60">
        <f>+'Step 1-Feed input section'!F18/('Step 1-Feed input section'!G18/100)/('Step 1-Feed input section'!H18/100)</f>
        <v>968.13152563503195</v>
      </c>
      <c r="C18" s="60">
        <f>+'Step 1-Feed input section'!F18/('Step 1-Feed input section'!G18/100)/('Step 1-Feed input section'!I18/100)</f>
        <v>555.77920916085168</v>
      </c>
      <c r="D18" s="60">
        <f>+'Step 1-Feed input section'!F18/('Step 1-Feed input section'!G18/100)/'Step 1-Feed input section'!J18</f>
        <v>505.82152743852794</v>
      </c>
      <c r="E18" s="60">
        <f>+'Step 1-Feed input section'!F18/('Step 1-Feed input section'!G18/100)/'Step 1-Feed input section'!K18</f>
        <v>750.30193236714979</v>
      </c>
      <c r="F18" s="143">
        <f>IF('Step 1-Feed input section'!F18&lt;1, 0, (((('Step 1-Feed input section'!$F$18/2000)/('Step 1-Feed input section'!$G$18/100)/('Step 1-Feed input section'!$H$18/100)*(('Step 1-Feed input section'!G18/100)*('Step 1-Feed input section'!H18/100)))*2000)))</f>
        <v>414.16666666666669</v>
      </c>
      <c r="G18" s="62">
        <f>+IF('Step 1-Feed input section'!F18&lt;1,0,(('Step 1-Feed input section'!$F$12)/('Step 1-Feed input section'!$G$12/100)/('Step 1-Feed input section'!$I$12/100))*(('Step 1-Feed input section'!G18/100)*('Step 1-Feed input section'!I18/100)))</f>
        <v>187.60244066278551</v>
      </c>
    </row>
    <row r="19" spans="1:7" s="53" customFormat="1" ht="21" customHeight="1" x14ac:dyDescent="0.2">
      <c r="A19" s="59" t="str">
        <f>+'Step 1-Feed input section'!A19</f>
        <v>Dry Corn Gluten Feed</v>
      </c>
      <c r="B19" s="60">
        <f>+'Step 1-Feed input section'!F19/('Step 1-Feed input section'!G19/100)/('Step 1-Feed input section'!H19/100)</f>
        <v>0</v>
      </c>
      <c r="C19" s="60">
        <f>+'Step 1-Feed input section'!F19/('Step 1-Feed input section'!G19/100)/('Step 1-Feed input section'!I19/100)</f>
        <v>0</v>
      </c>
      <c r="D19" s="60">
        <f>+'Step 1-Feed input section'!F19/('Step 1-Feed input section'!G19/100)/'Step 1-Feed input section'!J19</f>
        <v>0</v>
      </c>
      <c r="E19" s="60">
        <f>+'Step 1-Feed input section'!F19/('Step 1-Feed input section'!G19/100)/'Step 1-Feed input section'!K19</f>
        <v>0</v>
      </c>
      <c r="F19" s="63">
        <f>IF('Step 1-Feed input section'!F19&lt;1, 0, (((('Step 1-Feed input section'!$F$18/2000)/('Step 1-Feed input section'!$G$18/100)/('Step 1-Feed input section'!$H$18/100)*(('Step 1-Feed input section'!G19/100)*('Step 1-Feed input section'!H19/100)))*2000)))</f>
        <v>0</v>
      </c>
      <c r="G19" s="62">
        <f>+IF('Step 1-Feed input section'!F19&lt;1,0,(('Step 1-Feed input section'!$F$12)/('Step 1-Feed input section'!$G$12/100)/('Step 1-Feed input section'!$I$12/100))*(('Step 1-Feed input section'!G19/100)*('Step 1-Feed input section'!I19/100)))</f>
        <v>0</v>
      </c>
    </row>
    <row r="20" spans="1:7" s="53" customFormat="1" ht="21" customHeight="1" x14ac:dyDescent="0.2">
      <c r="A20" s="59" t="str">
        <f>+'Step 1-Feed input section'!A20</f>
        <v>Condensed Distillers Solubles (Syrup)</v>
      </c>
      <c r="B20" s="60">
        <f>+'Step 1-Feed input section'!F20/('Step 1-Feed input section'!G20/100)/('Step 1-Feed input section'!H20/100)</f>
        <v>0</v>
      </c>
      <c r="C20" s="60">
        <f>+'Step 1-Feed input section'!F20/('Step 1-Feed input section'!G20/100)/('Step 1-Feed input section'!I20/100)</f>
        <v>0</v>
      </c>
      <c r="D20" s="60">
        <f>+'Step 1-Feed input section'!F20/('Step 1-Feed input section'!G20/100)/'Step 1-Feed input section'!J20</f>
        <v>0</v>
      </c>
      <c r="E20" s="60">
        <f>+'Step 1-Feed input section'!F20/('Step 1-Feed input section'!G20/100)/'Step 1-Feed input section'!K20</f>
        <v>0</v>
      </c>
      <c r="F20" s="63">
        <f>IF('Step 1-Feed input section'!F20&lt;1, 0, (((('Step 1-Feed input section'!$F$18/2000)/('Step 1-Feed input section'!$G$18/100)/('Step 1-Feed input section'!$H$18/100)*(('Step 1-Feed input section'!G20/100)*('Step 1-Feed input section'!H20/100)))*2000)))</f>
        <v>0</v>
      </c>
      <c r="G20" s="62">
        <f>+IF('Step 1-Feed input section'!F20&lt;1,0,(('Step 1-Feed input section'!$F$12)/('Step 1-Feed input section'!$G$12/100)/('Step 1-Feed input section'!$I$12/100))*(('Step 1-Feed input section'!G20/100)*('Step 1-Feed input section'!I20/100)))</f>
        <v>0</v>
      </c>
    </row>
    <row r="21" spans="1:7" s="53" customFormat="1" ht="21" customHeight="1" x14ac:dyDescent="0.2">
      <c r="A21" s="59" t="str">
        <f>+'Step 1-Feed input section'!A21</f>
        <v>Wet Distiller's Grain (WDG)</v>
      </c>
      <c r="B21" s="60">
        <f>+'Step 1-Feed input section'!F21/('Step 1-Feed input section'!G21/100)/('Step 1-Feed input section'!H21/100)</f>
        <v>1356.3848478459483</v>
      </c>
      <c r="C21" s="60">
        <f>+'Step 1-Feed input section'!F21/('Step 1-Feed input section'!G21/100)/('Step 1-Feed input section'!I21/100)</f>
        <v>423.52424840904098</v>
      </c>
      <c r="D21" s="60">
        <f>+'Step 1-Feed input section'!F21/('Step 1-Feed input section'!G21/100)/'Step 1-Feed input section'!J21</f>
        <v>370.58371735791081</v>
      </c>
      <c r="E21" s="60">
        <f>+'Step 1-Feed input section'!F21/('Step 1-Feed input section'!G21/100)/'Step 1-Feed input section'!K21</f>
        <v>532.12020953956426</v>
      </c>
      <c r="F21" s="63">
        <f>IF('Step 1-Feed input section'!F21&lt;1, 0, (((('Step 1-Feed input section'!$F$18/2000)/('Step 1-Feed input section'!$G$18/100)/('Step 1-Feed input section'!$H$18/100)*(('Step 1-Feed input section'!G21/100)*('Step 1-Feed input section'!H21/100)))*2000)))</f>
        <v>91.836956521739125</v>
      </c>
      <c r="G21" s="62">
        <f>+IF('Step 1-Feed input section'!F21&lt;1,0,(('Step 1-Feed input section'!$F$12)/('Step 1-Feed input section'!$G$12/100)/('Step 1-Feed input section'!$I$12/100))*(('Step 1-Feed input section'!G21/100)*('Step 1-Feed input section'!I21/100)))</f>
        <v>76.480973528387324</v>
      </c>
    </row>
    <row r="22" spans="1:7" s="53" customFormat="1" ht="21" customHeight="1" x14ac:dyDescent="0.2">
      <c r="A22" s="59" t="str">
        <f>+'Step 1-Feed input section'!A22</f>
        <v>Modified Distiller's Grain (MDG)</v>
      </c>
      <c r="B22" s="60">
        <f>+'Step 1-Feed input section'!F22/('Step 1-Feed input section'!G22/100)/('Step 1-Feed input section'!H22/100)</f>
        <v>1150.2481863306605</v>
      </c>
      <c r="C22" s="60">
        <f>+'Step 1-Feed input section'!F22/('Step 1-Feed input section'!G22/100)/('Step 1-Feed input section'!I22/100)</f>
        <v>359.9163679808841</v>
      </c>
      <c r="D22" s="60">
        <f>+'Step 1-Feed input section'!F22/('Step 1-Feed input section'!G22/100)/'Step 1-Feed input section'!J22</f>
        <v>318.78306878306876</v>
      </c>
      <c r="E22" s="60">
        <f>+'Step 1-Feed input section'!F22/('Step 1-Feed input section'!G22/100)/'Step 1-Feed input section'!K22</f>
        <v>458.52359208523592</v>
      </c>
      <c r="F22" s="63">
        <f>IF('Step 1-Feed input section'!F22&lt;1, 0, (((('Step 1-Feed input section'!$F$18/2000)/('Step 1-Feed input section'!$G$18/100)/('Step 1-Feed input section'!$H$18/100)*(('Step 1-Feed input section'!G22/100)*('Step 1-Feed input section'!H22/100)))*2000)))</f>
        <v>135.22861150070125</v>
      </c>
      <c r="G22" s="62">
        <f>+IF('Step 1-Feed input section'!F22&lt;1,0,(('Step 1-Feed input section'!$F$12)/('Step 1-Feed input section'!$G$12/100)/('Step 1-Feed input section'!$I$12/100))*(('Step 1-Feed input section'!G22/100)*('Step 1-Feed input section'!I22/100)))</f>
        <v>112.38020600089565</v>
      </c>
    </row>
    <row r="23" spans="1:7" s="53" customFormat="1" ht="21" customHeight="1" x14ac:dyDescent="0.2">
      <c r="A23" s="59" t="str">
        <f>+'Step 1-Feed input section'!A23</f>
        <v>Dry Distiller's Grain (DDG)</v>
      </c>
      <c r="B23" s="60">
        <f>+'Step 1-Feed input section'!F23/('Step 1-Feed input section'!G23/100)/('Step 1-Feed input section'!H23/100)</f>
        <v>862.7946127946127</v>
      </c>
      <c r="C23" s="60">
        <f>+'Step 1-Feed input section'!F23/('Step 1-Feed input section'!G23/100)/('Step 1-Feed input section'!I23/100)</f>
        <v>298.58510195588843</v>
      </c>
      <c r="D23" s="60">
        <f>+'Step 1-Feed input section'!F23/('Step 1-Feed input section'!G23/100)/'Step 1-Feed input section'!J23</f>
        <v>268.42499064721284</v>
      </c>
      <c r="E23" s="60">
        <f>+'Step 1-Feed input section'!F23/('Step 1-Feed input section'!G23/100)/'Step 1-Feed input section'!K23</f>
        <v>390.79520697167749</v>
      </c>
      <c r="F23" s="63">
        <f>IF('Step 1-Feed input section'!F23&lt;1, 0, (((('Step 1-Feed input section'!$F$18/2000)/('Step 1-Feed input section'!$G$18/100)/('Step 1-Feed input section'!$H$18/100)*(('Step 1-Feed input section'!G23/100)*('Step 1-Feed input section'!H23/100)))*2000)))</f>
        <v>268.36605890603084</v>
      </c>
      <c r="G23" s="62">
        <f>+IF('Step 1-Feed input section'!F23&lt;1,0,(('Step 1-Feed input section'!$F$12)/('Step 1-Feed input section'!$G$12/100)/('Step 1-Feed input section'!$I$12/100))*(('Step 1-Feed input section'!G23/100)*('Step 1-Feed input section'!I23/100)))</f>
        <v>201.64996641289744</v>
      </c>
    </row>
    <row r="24" spans="1:7" s="53" customFormat="1" ht="21" customHeight="1" x14ac:dyDescent="0.2">
      <c r="A24" s="59" t="str">
        <f>+'Step 1-Feed input section'!A24</f>
        <v>Cottonseed Cake (30%)</v>
      </c>
      <c r="B24" s="60" t="e">
        <f>+'Step 1-Feed input section'!F24/('Step 1-Feed input section'!G24/100)/('Step 1-Feed input section'!H24/100)</f>
        <v>#DIV/0!</v>
      </c>
      <c r="C24" s="60" t="e">
        <f>+'Step 1-Feed input section'!F24/('Step 1-Feed input section'!G24/100)/('Step 1-Feed input section'!I24/100)</f>
        <v>#DIV/0!</v>
      </c>
      <c r="D24" s="60" t="e">
        <f>+'Step 1-Feed input section'!F24/('Step 1-Feed input section'!G24/100)/'Step 1-Feed input section'!J24</f>
        <v>#DIV/0!</v>
      </c>
      <c r="E24" s="60" t="e">
        <f>+'Step 1-Feed input section'!F24/('Step 1-Feed input section'!G24/100)/'Step 1-Feed input section'!K24</f>
        <v>#DIV/0!</v>
      </c>
      <c r="F24" s="63">
        <f>IF('Step 1-Feed input section'!F24&lt;1, 0, (((('Step 1-Feed input section'!$F$18/2000)/('Step 1-Feed input section'!$G$18/100)/('Step 1-Feed input section'!$H$18/100)*(('Step 1-Feed input section'!G24/100)*('Step 1-Feed input section'!H24/100)))*2000)))</f>
        <v>0</v>
      </c>
      <c r="G24" s="62">
        <f>+IF('Step 1-Feed input section'!F24&lt;1,0,(('Step 1-Feed input section'!$F$12)/('Step 1-Feed input section'!$G$12/100)/('Step 1-Feed input section'!$I$12/100))*(('Step 1-Feed input section'!G24/100)*('Step 1-Feed input section'!I24/100)))</f>
        <v>0</v>
      </c>
    </row>
    <row r="25" spans="1:7" s="53" customFormat="1" ht="21" customHeight="1" x14ac:dyDescent="0.2">
      <c r="A25" s="59" t="str">
        <f>+'Step 1-Feed input section'!A25</f>
        <v>Soybean Meal (48%)</v>
      </c>
      <c r="B25" s="60">
        <f>+'Step 1-Feed input section'!F25/('Step 1-Feed input section'!G25/100)/('Step 1-Feed input section'!H25/100)</f>
        <v>0</v>
      </c>
      <c r="C25" s="60">
        <f>+'Step 1-Feed input section'!F25/('Step 1-Feed input section'!G25/100)/('Step 1-Feed input section'!I25/100)</f>
        <v>0</v>
      </c>
      <c r="D25" s="60">
        <f>+'Step 1-Feed input section'!F25/('Step 1-Feed input section'!G25/100)/'Step 1-Feed input section'!J25</f>
        <v>0</v>
      </c>
      <c r="E25" s="60">
        <f>+'Step 1-Feed input section'!F25/('Step 1-Feed input section'!G25/100)/'Step 1-Feed input section'!K25</f>
        <v>0</v>
      </c>
      <c r="F25" s="63">
        <f>IF('Step 1-Feed input section'!F25&lt;1, 0, (((('Step 1-Feed input section'!$F$18/2000)/('Step 1-Feed input section'!$G$18/100)/('Step 1-Feed input section'!$H$18/100)*(('Step 1-Feed input section'!G25/100)*('Step 1-Feed input section'!H25/100)))*2000)))</f>
        <v>0</v>
      </c>
      <c r="G25" s="62">
        <f>+IF('Step 1-Feed input section'!F25&lt;1,0,(('Step 1-Feed input section'!$F$12)/('Step 1-Feed input section'!$G$12/100)/('Step 1-Feed input section'!$I$12/100))*(('Step 1-Feed input section'!G25/100)*('Step 1-Feed input section'!I25/100)))</f>
        <v>0</v>
      </c>
    </row>
    <row r="26" spans="1:7" s="53" customFormat="1" ht="21" customHeight="1" x14ac:dyDescent="0.2">
      <c r="A26" s="59" t="str">
        <f>+'Step 1-Feed input section'!A26</f>
        <v>Whole Soybeans</v>
      </c>
      <c r="B26" s="60">
        <f>+'Step 1-Feed input section'!F26/('Step 1-Feed input section'!G26/100)/('Step 1-Feed input section'!H26/100)</f>
        <v>1382.1684587813618</v>
      </c>
      <c r="C26" s="60">
        <f>+'Step 1-Feed input section'!F26/('Step 1-Feed input section'!G26/100)/('Step 1-Feed input section'!I26/100)</f>
        <v>607.54657528851067</v>
      </c>
      <c r="D26" s="60">
        <f>+'Step 1-Feed input section'!F26/('Step 1-Feed input section'!G26/100)/'Step 1-Feed input section'!J26</f>
        <v>542.02684658092619</v>
      </c>
      <c r="E26" s="60">
        <f>+'Step 1-Feed input section'!F26/('Step 1-Feed input section'!G26/100)/'Step 1-Feed input section'!K26</f>
        <v>778.68645565147153</v>
      </c>
      <c r="F26" s="63">
        <f>IF('Step 1-Feed input section'!F26&lt;1, 0, (((('Step 1-Feed input section'!$F$18/2000)/('Step 1-Feed input section'!$G$18/100)/('Step 1-Feed input section'!$H$18/100)*(('Step 1-Feed input section'!G26/100)*('Step 1-Feed input section'!H26/100)))*2000)))</f>
        <v>360.14492753623188</v>
      </c>
      <c r="G26" s="62">
        <f>+IF('Step 1-Feed input section'!F26&lt;1,0,(('Step 1-Feed input section'!$F$12)/('Step 1-Feed input section'!$G$12/100)/('Step 1-Feed input section'!$I$12/100))*(('Step 1-Feed input section'!G26/100)*('Step 1-Feed input section'!I26/100)))</f>
        <v>213.0541405433647</v>
      </c>
    </row>
    <row r="27" spans="1:7" s="53" customFormat="1" ht="21" customHeight="1" x14ac:dyDescent="0.2">
      <c r="A27" s="59" t="str">
        <f>+'Step 1-Feed input section'!A27</f>
        <v>Alfalfa Hay</v>
      </c>
      <c r="B27" s="60">
        <f>+'Step 1-Feed input section'!F27/('Step 1-Feed input section'!G27/100)/('Step 1-Feed input section'!H27/100)</f>
        <v>929.79604473857341</v>
      </c>
      <c r="C27" s="60">
        <f>+'Step 1-Feed input section'!F27/('Step 1-Feed input section'!G27/100)/('Step 1-Feed input section'!I27/100)</f>
        <v>334.72657610588641</v>
      </c>
      <c r="D27" s="60">
        <f>+'Step 1-Feed input section'!F27/('Step 1-Feed input section'!G27/100)/'Step 1-Feed input section'!J27</f>
        <v>354.0377247273799</v>
      </c>
      <c r="E27" s="60">
        <f>+'Step 1-Feed input section'!F27/('Step 1-Feed input section'!G27/100)/'Step 1-Feed input section'!K27</f>
        <v>708.07544945475979</v>
      </c>
      <c r="F27" s="63">
        <f>IF('Step 1-Feed input section'!F27&lt;1, 0, (((('Step 1-Feed input section'!$F$18/2000)/('Step 1-Feed input section'!$G$18/100)/('Step 1-Feed input section'!$H$18/100)*(('Step 1-Feed input section'!G27/100)*('Step 1-Feed input section'!H27/100)))*2000)))</f>
        <v>166.77033660589061</v>
      </c>
      <c r="G27" s="62">
        <f>+IF('Step 1-Feed input section'!F27&lt;1,0,(('Step 1-Feed input section'!$F$12)/('Step 1-Feed input section'!$G$12/100)/('Step 1-Feed input section'!$I$12/100))*(('Step 1-Feed input section'!G27/100)*('Step 1-Feed input section'!I27/100)))</f>
        <v>120.46130952380953</v>
      </c>
    </row>
    <row r="28" spans="1:7" s="53" customFormat="1" ht="21" customHeight="1" x14ac:dyDescent="0.2">
      <c r="A28" s="59" t="str">
        <f>+'Step 1-Feed input section'!A28</f>
        <v xml:space="preserve">Lick Tubs (20%) </v>
      </c>
      <c r="B28" s="60" t="e">
        <f>+'Step 1-Feed input section'!F28/('Step 1-Feed input section'!G28/100)/('Step 1-Feed input section'!H28/100)</f>
        <v>#DIV/0!</v>
      </c>
      <c r="C28" s="60" t="e">
        <f>+'Step 1-Feed input section'!F28/('Step 1-Feed input section'!G28/100)/('Step 1-Feed input section'!I28/100)</f>
        <v>#DIV/0!</v>
      </c>
      <c r="D28" s="60" t="e">
        <f>+'Step 1-Feed input section'!F28/('Step 1-Feed input section'!G28/100)/'Step 1-Feed input section'!J28</f>
        <v>#DIV/0!</v>
      </c>
      <c r="E28" s="60" t="e">
        <f>+'Step 1-Feed input section'!F28/('Step 1-Feed input section'!G28/100)/'Step 1-Feed input section'!K28</f>
        <v>#DIV/0!</v>
      </c>
      <c r="F28" s="63">
        <f>IF('Step 1-Feed input section'!F28&lt;1, 0, (((('Step 1-Feed input section'!$F$18/2000)/('Step 1-Feed input section'!$G$18/100)/('Step 1-Feed input section'!$H$18/100)*(('Step 1-Feed input section'!G28/100)*('Step 1-Feed input section'!H28/100)))*2000)))</f>
        <v>0</v>
      </c>
      <c r="G28" s="62">
        <f>+IF('Step 1-Feed input section'!F28&lt;1,0,(('Step 1-Feed input section'!$F$12)/('Step 1-Feed input section'!$G$12/100)/('Step 1-Feed input section'!$I$12/100))*(('Step 1-Feed input section'!G28/100)*('Step 1-Feed input section'!I28/100)))</f>
        <v>0</v>
      </c>
    </row>
    <row r="29" spans="1:7" s="53" customFormat="1" ht="21" customHeight="1" x14ac:dyDescent="0.2">
      <c r="A29" s="59" t="str">
        <f>+'Step 1-Feed input section'!A29</f>
        <v>Dakota Gold Cake (62% moisture)</v>
      </c>
      <c r="B29" s="60" t="e">
        <f>+'Step 1-Feed input section'!F29/('Step 1-Feed input section'!G29/100)/('Step 1-Feed input section'!H29/100)</f>
        <v>#DIV/0!</v>
      </c>
      <c r="C29" s="60" t="e">
        <f>+'Step 1-Feed input section'!F29/('Step 1-Feed input section'!G29/100)/('Step 1-Feed input section'!I29/100)</f>
        <v>#DIV/0!</v>
      </c>
      <c r="D29" s="60" t="e">
        <f>+'Step 1-Feed input section'!F29/('Step 1-Feed input section'!G29/100)/'Step 1-Feed input section'!J29</f>
        <v>#DIV/0!</v>
      </c>
      <c r="E29" s="60" t="e">
        <f>+'Step 1-Feed input section'!F29/('Step 1-Feed input section'!G29/100)/'Step 1-Feed input section'!K29</f>
        <v>#DIV/0!</v>
      </c>
      <c r="F29" s="63">
        <f>IF('Step 1-Feed input section'!F29&lt;1, 0, (((('Step 1-Feed input section'!$F$18/2000)/('Step 1-Feed input section'!$G$18/100)/('Step 1-Feed input section'!$H$18/100)*(('Step 1-Feed input section'!G29/100)*('Step 1-Feed input section'!H29/100)))*2000)))</f>
        <v>0</v>
      </c>
      <c r="G29" s="62">
        <f>+IF('Step 1-Feed input section'!F29&lt;1,0,(('Step 1-Feed input section'!$F$12)/('Step 1-Feed input section'!$G$12/100)/('Step 1-Feed input section'!$I$12/100))*(('Step 1-Feed input section'!G29/100)*('Step 1-Feed input section'!I29/100)))</f>
        <v>0</v>
      </c>
    </row>
    <row r="30" spans="1:7" s="53" customFormat="1" ht="21" customHeight="1" x14ac:dyDescent="0.2">
      <c r="A30" s="59" t="str">
        <f>+'Step 1-Feed input section'!A30</f>
        <v xml:space="preserve">Other </v>
      </c>
      <c r="B30" s="60" t="e">
        <f>+'Step 1-Feed input section'!F30/('Step 1-Feed input section'!G30/100)/('Step 1-Feed input section'!H30/100)</f>
        <v>#DIV/0!</v>
      </c>
      <c r="C30" s="60" t="e">
        <f>+'Step 1-Feed input section'!F30/('Step 1-Feed input section'!G30/100)/('Step 1-Feed input section'!I30/100)</f>
        <v>#DIV/0!</v>
      </c>
      <c r="D30" s="60" t="e">
        <f>+'Step 1-Feed input section'!F30/('Step 1-Feed input section'!G30/100)/'Step 1-Feed input section'!J30</f>
        <v>#DIV/0!</v>
      </c>
      <c r="E30" s="60" t="e">
        <f>+'Step 1-Feed input section'!F30/('Step 1-Feed input section'!G30/100)/'Step 1-Feed input section'!K30</f>
        <v>#DIV/0!</v>
      </c>
      <c r="F30" s="63">
        <f>IF('Step 1-Feed input section'!F30&lt;1, 0, (((('Step 1-Feed input section'!$F$18/2000)/('Step 1-Feed input section'!$G$18/100)/('Step 1-Feed input section'!$H$18/100)*(('Step 1-Feed input section'!G30/100)*('Step 1-Feed input section'!H30/100)))*2000)))</f>
        <v>0</v>
      </c>
      <c r="G30" s="62">
        <f>+IF('Step 1-Feed input section'!F30&lt;1,0,(('Step 1-Feed input section'!$F$12)/('Step 1-Feed input section'!$G$12/100)/('Step 1-Feed input section'!$I$12/100))*(('Step 1-Feed input section'!G30/100)*('Step 1-Feed input section'!I30/100)))</f>
        <v>0</v>
      </c>
    </row>
    <row r="31" spans="1:7" s="53" customFormat="1" ht="21" customHeight="1" x14ac:dyDescent="0.2">
      <c r="A31" s="59" t="str">
        <f>+'Step 1-Feed input section'!A31</f>
        <v xml:space="preserve">Other </v>
      </c>
      <c r="B31" s="60" t="e">
        <f>+'Step 1-Feed input section'!F31/('Step 1-Feed input section'!G31/100)/('Step 1-Feed input section'!H31/100)</f>
        <v>#DIV/0!</v>
      </c>
      <c r="C31" s="60" t="e">
        <f>+'Step 1-Feed input section'!F31/('Step 1-Feed input section'!G31/100)/('Step 1-Feed input section'!I31/100)</f>
        <v>#DIV/0!</v>
      </c>
      <c r="D31" s="60" t="e">
        <f>+'Step 1-Feed input section'!F31/('Step 1-Feed input section'!G31/100)/'Step 1-Feed input section'!J31</f>
        <v>#DIV/0!</v>
      </c>
      <c r="E31" s="60" t="e">
        <f>+'Step 1-Feed input section'!F31/('Step 1-Feed input section'!G31/100)/'Step 1-Feed input section'!K31</f>
        <v>#DIV/0!</v>
      </c>
      <c r="F31" s="63">
        <f>IF('Step 1-Feed input section'!F31&lt;1, 0, (((('Step 1-Feed input section'!$F$18/2000)/('Step 1-Feed input section'!$G$18/100)/('Step 1-Feed input section'!$H$18/100)*(('Step 1-Feed input section'!G31/100)*('Step 1-Feed input section'!H31/100)))*2000)))</f>
        <v>0</v>
      </c>
      <c r="G31" s="62">
        <f>+IF('Step 1-Feed input section'!F31&lt;1,0,(('Step 1-Feed input section'!$F$12)/('Step 1-Feed input section'!$G$12/100)/('Step 1-Feed input section'!$I$12/100))*(('Step 1-Feed input section'!G31/100)*('Step 1-Feed input section'!I31/100)))</f>
        <v>0</v>
      </c>
    </row>
    <row r="32" spans="1:7" ht="21" customHeight="1" x14ac:dyDescent="0.2">
      <c r="A32" s="59" t="str">
        <f>+'Step 1-Feed input section'!A32</f>
        <v xml:space="preserve">Other </v>
      </c>
      <c r="B32" s="60" t="e">
        <f>+'Step 1-Feed input section'!F32/('Step 1-Feed input section'!G32/100)/('Step 1-Feed input section'!H32/100)</f>
        <v>#DIV/0!</v>
      </c>
      <c r="C32" s="60" t="e">
        <f>+'Step 1-Feed input section'!F32/('Step 1-Feed input section'!G32/100)/('Step 1-Feed input section'!I32/100)</f>
        <v>#DIV/0!</v>
      </c>
      <c r="D32" s="60" t="e">
        <f>+'Step 1-Feed input section'!F32/('Step 1-Feed input section'!G32/100)/'Step 1-Feed input section'!J32</f>
        <v>#DIV/0!</v>
      </c>
      <c r="E32" s="60" t="e">
        <f>+'Step 1-Feed input section'!F32/('Step 1-Feed input section'!G32/100)/'Step 1-Feed input section'!K32</f>
        <v>#DIV/0!</v>
      </c>
      <c r="F32" s="63">
        <f>IF('Step 1-Feed input section'!F32&lt;1, 0, (((('Step 1-Feed input section'!$F$18/2000)/('Step 1-Feed input section'!$G$18/100)/('Step 1-Feed input section'!$H$18/100)*(('Step 1-Feed input section'!G32/100)*('Step 1-Feed input section'!H32/100)))*2000)))</f>
        <v>0</v>
      </c>
      <c r="G32" s="62">
        <f>+IF('Step 1-Feed input section'!F32&lt;1,0,(('Step 1-Feed input section'!$F$12)/('Step 1-Feed input section'!$G$12/100)/('Step 1-Feed input section'!$I$12/100))*(('Step 1-Feed input section'!G32/100)*('Step 1-Feed input section'!I32/100)))</f>
        <v>0</v>
      </c>
    </row>
    <row r="33" spans="1:7" ht="21" customHeight="1" x14ac:dyDescent="0.2">
      <c r="A33" s="59" t="str">
        <f>+'Step 1-Feed input section'!A33</f>
        <v xml:space="preserve">Other </v>
      </c>
      <c r="B33" s="60" t="e">
        <f>+'Step 1-Feed input section'!F33/('Step 1-Feed input section'!G33/100)/('Step 1-Feed input section'!H33/100)</f>
        <v>#DIV/0!</v>
      </c>
      <c r="C33" s="60" t="e">
        <f>+'Step 1-Feed input section'!F33/('Step 1-Feed input section'!G33/100)/('Step 1-Feed input section'!I33/100)</f>
        <v>#DIV/0!</v>
      </c>
      <c r="D33" s="60" t="e">
        <f>+'Step 1-Feed input section'!F33/('Step 1-Feed input section'!G33/100)/'Step 1-Feed input section'!J33</f>
        <v>#DIV/0!</v>
      </c>
      <c r="E33" s="60" t="e">
        <f>+'Step 1-Feed input section'!F33/('Step 1-Feed input section'!G33/100)/'Step 1-Feed input section'!K33</f>
        <v>#DIV/0!</v>
      </c>
      <c r="F33" s="63">
        <f>IF('Step 1-Feed input section'!F33&lt;1, 0, (((('Step 1-Feed input section'!$F$18/2000)/('Step 1-Feed input section'!$G$18/100)/('Step 1-Feed input section'!$H$18/100)*(('Step 1-Feed input section'!G33/100)*('Step 1-Feed input section'!H33/100)))*2000)))</f>
        <v>0</v>
      </c>
      <c r="G33" s="62">
        <f>+IF('Step 1-Feed input section'!F33&lt;1,0,(('Step 1-Feed input section'!$F$12)/('Step 1-Feed input section'!$G$12/100)/('Step 1-Feed input section'!$I$12/100))*(('Step 1-Feed input section'!G33/100)*('Step 1-Feed input section'!I33/100)))</f>
        <v>0</v>
      </c>
    </row>
    <row r="34" spans="1:7" ht="21" customHeight="1" thickBot="1" x14ac:dyDescent="0.25">
      <c r="A34" s="64" t="str">
        <f>+'Step 1-Feed input section'!A34</f>
        <v xml:space="preserve">Other </v>
      </c>
      <c r="B34" s="65" t="e">
        <f>+'Step 1-Feed input section'!F34/('Step 1-Feed input section'!G34/100)/('Step 1-Feed input section'!H34/100)</f>
        <v>#DIV/0!</v>
      </c>
      <c r="C34" s="65" t="e">
        <f>+'Step 1-Feed input section'!F34/('Step 1-Feed input section'!G34/100)/('Step 1-Feed input section'!I34/100)</f>
        <v>#DIV/0!</v>
      </c>
      <c r="D34" s="65" t="e">
        <f>+'Step 1-Feed input section'!F34/('Step 1-Feed input section'!G34/100)/'Step 1-Feed input section'!J34</f>
        <v>#DIV/0!</v>
      </c>
      <c r="E34" s="65" t="e">
        <f>+'Step 1-Feed input section'!F34/('Step 1-Feed input section'!G34/100)/'Step 1-Feed input section'!K34</f>
        <v>#DIV/0!</v>
      </c>
      <c r="F34" s="66">
        <f>IF('Step 1-Feed input section'!F34&lt;1, 0, (((('Step 1-Feed input section'!$F$18/2000)/('Step 1-Feed input section'!$G$18/100)/('Step 1-Feed input section'!$H$18/100)*(('Step 1-Feed input section'!G34/100)*('Step 1-Feed input section'!H34/100)))*2000)))</f>
        <v>0</v>
      </c>
      <c r="G34" s="67">
        <f>+IF('Step 1-Feed input section'!F34&lt;1,0,(('Step 1-Feed input section'!$F$12)/('Step 1-Feed input section'!$G$12/100)/('Step 1-Feed input section'!$I$12/100))*(('Step 1-Feed input section'!G34/100)*('Step 1-Feed input section'!I34/100)))</f>
        <v>0</v>
      </c>
    </row>
    <row r="36" spans="1:7" ht="15.75" customHeight="1" x14ac:dyDescent="0.2">
      <c r="A36" s="94"/>
      <c r="B36" s="94"/>
      <c r="C36" s="94"/>
      <c r="D36" s="94"/>
      <c r="E36" s="94"/>
      <c r="F36" s="94"/>
      <c r="G36" s="94"/>
    </row>
    <row r="37" spans="1:7" ht="15.75" customHeight="1" x14ac:dyDescent="0.2">
      <c r="A37" s="94"/>
      <c r="B37" s="94"/>
      <c r="C37" s="94"/>
      <c r="D37" s="94"/>
      <c r="E37" s="94"/>
      <c r="F37" s="94"/>
      <c r="G37" s="94"/>
    </row>
  </sheetData>
  <sheetProtection algorithmName="SHA-512" hashValue="m5Xcu2mi0KVd6cgQMc6ImcEFfY5yMmvIXu0pFcmF0i2VaAYymBmTX+bjJeoPiFj3QYjLkzx9noTvgwGCXQ+3Fg==" saltValue="4MmCNN5FLjsInplL8Y2RKg==" spinCount="100000" sheet="1" objects="1" scenarios="1"/>
  <pageMargins left="0.25" right="0.25" top="0.75" bottom="0.25" header="0.3" footer="0.3"/>
  <pageSetup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A44"/>
  </sheetPr>
  <dimension ref="A1"/>
  <sheetViews>
    <sheetView workbookViewId="0">
      <selection activeCell="R26" sqref="R26"/>
    </sheetView>
  </sheetViews>
  <sheetFormatPr baseColWidth="10" defaultColWidth="8.83203125" defaultRowHeight="13" x14ac:dyDescent="0.15"/>
  <sheetData/>
  <sheetProtection algorithmName="SHA-512" hashValue="+IHpXCxvMpERsnMkwEn9uONGnBVmgV2qbEKJGkoiDaQ+O0Hlf3g5YYri+2yvbRRMek110F4I1ekOKieT3r0pqQ==" saltValue="qUg8yhE06cUifayUKeWMbA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Read Me</vt:lpstr>
      <vt:lpstr>Step 1-Feed input section</vt:lpstr>
      <vt:lpstr>Step 2-Results</vt:lpstr>
      <vt:lpstr>Contact</vt:lpstr>
      <vt:lpstr>'Read Me'!Print_Area</vt:lpstr>
      <vt:lpstr>'Step 1-Feed input section'!Print_Area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 Value Calculator</dc:title>
  <dc:subject/>
  <dc:creator>Heather Gessner</dc:creator>
  <cp:keywords/>
  <dc:description/>
  <cp:lastModifiedBy>Microsoft Office User</cp:lastModifiedBy>
  <cp:lastPrinted>2018-02-20T19:47:57Z</cp:lastPrinted>
  <dcterms:created xsi:type="dcterms:W3CDTF">2001-10-05T23:38:45Z</dcterms:created>
  <dcterms:modified xsi:type="dcterms:W3CDTF">2021-04-27T20:11:51Z</dcterms:modified>
  <cp:category/>
</cp:coreProperties>
</file>